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840" windowHeight="9135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B78" i="2" l="1"/>
  <c r="C78" i="2"/>
  <c r="F78" i="2"/>
  <c r="H78" i="2"/>
  <c r="F40" i="2" l="1"/>
  <c r="E30" i="2" l="1"/>
  <c r="H348" i="2" l="1"/>
  <c r="G348" i="2"/>
  <c r="F348" i="2"/>
  <c r="I345" i="2"/>
  <c r="I337" i="2"/>
  <c r="F338" i="2" s="1"/>
  <c r="I325" i="2"/>
  <c r="F326" i="2" s="1"/>
  <c r="H314" i="2"/>
  <c r="G314" i="2"/>
  <c r="F314" i="2"/>
  <c r="I311" i="2"/>
  <c r="I304" i="2"/>
  <c r="F305" i="2" s="1"/>
  <c r="I293" i="2"/>
  <c r="F294" i="2" s="1"/>
  <c r="H281" i="2"/>
  <c r="G281" i="2"/>
  <c r="F281" i="2"/>
  <c r="I278" i="2"/>
  <c r="I271" i="2"/>
  <c r="F272" i="2" s="1"/>
  <c r="I259" i="2"/>
  <c r="F260" i="2" s="1"/>
  <c r="H247" i="2"/>
  <c r="G247" i="2"/>
  <c r="F247" i="2"/>
  <c r="I244" i="2"/>
  <c r="F245" i="2" s="1"/>
  <c r="I236" i="2"/>
  <c r="F237" i="2" s="1"/>
  <c r="I224" i="2"/>
  <c r="F225" i="2" s="1"/>
  <c r="H211" i="2"/>
  <c r="G211" i="2"/>
  <c r="F211" i="2"/>
  <c r="I208" i="2"/>
  <c r="I202" i="2"/>
  <c r="F203" i="2" s="1"/>
  <c r="I188" i="2"/>
  <c r="F189" i="2" s="1"/>
  <c r="H176" i="2"/>
  <c r="G176" i="2"/>
  <c r="F176" i="2"/>
  <c r="I173" i="2"/>
  <c r="F174" i="2" s="1"/>
  <c r="I167" i="2"/>
  <c r="F168" i="2" s="1"/>
  <c r="I155" i="2"/>
  <c r="F156" i="2" s="1"/>
  <c r="H145" i="2"/>
  <c r="G145" i="2"/>
  <c r="F145" i="2"/>
  <c r="I142" i="2"/>
  <c r="F143" i="2" s="1"/>
  <c r="I136" i="2"/>
  <c r="F137" i="2" s="1"/>
  <c r="I124" i="2"/>
  <c r="F125" i="2" s="1"/>
  <c r="H112" i="2"/>
  <c r="G112" i="2"/>
  <c r="F112" i="2"/>
  <c r="I109" i="2"/>
  <c r="F110" i="2" s="1"/>
  <c r="I101" i="2"/>
  <c r="F102" i="2" s="1"/>
  <c r="I89" i="2"/>
  <c r="F90" i="2" s="1"/>
  <c r="H77" i="2"/>
  <c r="G77" i="2"/>
  <c r="F77" i="2"/>
  <c r="I74" i="2"/>
  <c r="I67" i="2"/>
  <c r="F68" i="2" s="1"/>
  <c r="I54" i="2"/>
  <c r="F55" i="2" s="1"/>
  <c r="H40" i="2"/>
  <c r="G40" i="2"/>
  <c r="I37" i="2"/>
  <c r="F38" i="2" s="1"/>
  <c r="I30" i="2"/>
  <c r="F31" i="2" s="1"/>
  <c r="I17" i="2"/>
  <c r="F18" i="2" s="1"/>
  <c r="I77" i="2" l="1"/>
  <c r="I112" i="2"/>
  <c r="G113" i="2" s="1"/>
  <c r="I247" i="2"/>
  <c r="F248" i="2" s="1"/>
  <c r="I314" i="2"/>
  <c r="G315" i="2" s="1"/>
  <c r="I211" i="2"/>
  <c r="H212" i="2" s="1"/>
  <c r="F312" i="2"/>
  <c r="I40" i="2"/>
  <c r="I281" i="2"/>
  <c r="H282" i="2" s="1"/>
  <c r="I348" i="2"/>
  <c r="F113" i="2"/>
  <c r="I176" i="2"/>
  <c r="F75" i="2"/>
  <c r="F209" i="2"/>
  <c r="F279" i="2"/>
  <c r="F346" i="2"/>
  <c r="I145" i="2"/>
  <c r="G146" i="2" s="1"/>
  <c r="E17" i="2"/>
  <c r="B18" i="2" s="1"/>
  <c r="B31" i="2"/>
  <c r="E37" i="2"/>
  <c r="B38" i="2" s="1"/>
  <c r="F41" i="2" l="1"/>
  <c r="H113" i="2"/>
  <c r="H248" i="2"/>
  <c r="G177" i="2"/>
  <c r="G212" i="2"/>
  <c r="H349" i="2"/>
  <c r="F212" i="2"/>
  <c r="H315" i="2"/>
  <c r="G248" i="2"/>
  <c r="F282" i="2"/>
  <c r="F315" i="2"/>
  <c r="H177" i="2"/>
  <c r="G349" i="2"/>
  <c r="F146" i="2"/>
  <c r="E202" i="2"/>
  <c r="B203" i="2" s="1"/>
  <c r="B11" i="3" l="1"/>
  <c r="B12" i="3" s="1"/>
  <c r="A11" i="3" l="1"/>
  <c r="E337" i="2" l="1"/>
  <c r="B338" i="2" s="1"/>
  <c r="E74" i="2" l="1"/>
  <c r="B75" i="2" s="1"/>
  <c r="D40" i="2"/>
  <c r="C40" i="2"/>
  <c r="B40" i="2"/>
  <c r="D348" i="2"/>
  <c r="C348" i="2"/>
  <c r="B348" i="2"/>
  <c r="E345" i="2"/>
  <c r="B346" i="2" s="1"/>
  <c r="D314" i="2"/>
  <c r="C314" i="2"/>
  <c r="B314" i="2"/>
  <c r="E311" i="2"/>
  <c r="B312" i="2" s="1"/>
  <c r="D281" i="2"/>
  <c r="C281" i="2"/>
  <c r="B281" i="2"/>
  <c r="E278" i="2"/>
  <c r="B279" i="2" s="1"/>
  <c r="D247" i="2" l="1"/>
  <c r="C247" i="2"/>
  <c r="B247" i="2"/>
  <c r="E244" i="2" l="1"/>
  <c r="D211" i="2"/>
  <c r="C211" i="2"/>
  <c r="B211" i="2"/>
  <c r="E208" i="2"/>
  <c r="B209" i="2" s="1"/>
  <c r="D176" i="2"/>
  <c r="C176" i="2"/>
  <c r="B176" i="2"/>
  <c r="E173" i="2"/>
  <c r="B174" i="2" s="1"/>
  <c r="D145" i="2" l="1"/>
  <c r="C145" i="2"/>
  <c r="B145" i="2"/>
  <c r="E142" i="2"/>
  <c r="B143" i="2" s="1"/>
  <c r="E109" i="2"/>
  <c r="B110" i="2" s="1"/>
  <c r="D112" i="2"/>
  <c r="C112" i="2"/>
  <c r="B112" i="2"/>
  <c r="D77" i="2"/>
  <c r="C77" i="2"/>
  <c r="B77" i="2"/>
  <c r="E236" i="2" l="1"/>
  <c r="B237" i="2" s="1"/>
  <c r="E136" i="2" l="1"/>
  <c r="B137" i="2" s="1"/>
  <c r="E67" i="2"/>
  <c r="B68" i="2" s="1"/>
  <c r="E40" i="2" l="1"/>
  <c r="D41" i="2" s="1"/>
  <c r="E124" i="2"/>
  <c r="E101" i="2"/>
  <c r="B102" i="2" s="1"/>
  <c r="E89" i="2"/>
  <c r="B90" i="2" s="1"/>
  <c r="E54" i="2"/>
  <c r="B55" i="2" s="1"/>
  <c r="E325" i="2"/>
  <c r="E304" i="2"/>
  <c r="B305" i="2" s="1"/>
  <c r="E293" i="2"/>
  <c r="B294" i="2" s="1"/>
  <c r="E271" i="2"/>
  <c r="B272" i="2" s="1"/>
  <c r="E259" i="2"/>
  <c r="B260" i="2" s="1"/>
  <c r="E224" i="2"/>
  <c r="E188" i="2"/>
  <c r="E167" i="2"/>
  <c r="B168" i="2" s="1"/>
  <c r="E155" i="2"/>
  <c r="B156" i="2" s="1"/>
  <c r="E211" i="2" l="1"/>
  <c r="D212" i="2" s="1"/>
  <c r="B189" i="2"/>
  <c r="E247" i="2"/>
  <c r="D248" i="2" s="1"/>
  <c r="E348" i="2"/>
  <c r="C349" i="2" s="1"/>
  <c r="B326" i="2"/>
  <c r="E145" i="2"/>
  <c r="D146" i="2" s="1"/>
  <c r="B125" i="2"/>
  <c r="D349" i="2"/>
  <c r="E314" i="2"/>
  <c r="D315" i="2" s="1"/>
  <c r="C41" i="2"/>
  <c r="E281" i="2"/>
  <c r="E176" i="2"/>
  <c r="E77" i="2"/>
  <c r="E112" i="2"/>
  <c r="C248" i="2" l="1"/>
  <c r="B248" i="2"/>
  <c r="B146" i="2"/>
  <c r="D113" i="2"/>
  <c r="C113" i="2"/>
  <c r="C315" i="2"/>
  <c r="B282" i="2"/>
  <c r="B315" i="2"/>
  <c r="C282" i="2"/>
  <c r="B113" i="2"/>
  <c r="C177" i="2"/>
  <c r="B177" i="2"/>
</calcChain>
</file>

<file path=xl/sharedStrings.xml><?xml version="1.0" encoding="utf-8"?>
<sst xmlns="http://schemas.openxmlformats.org/spreadsheetml/2006/main" count="699" uniqueCount="167">
  <si>
    <t>6-10 лет</t>
  </si>
  <si>
    <t>Выход, г</t>
  </si>
  <si>
    <t>Итого завтрак</t>
  </si>
  <si>
    <t>Обед</t>
  </si>
  <si>
    <t>Итого обед</t>
  </si>
  <si>
    <t>Б</t>
  </si>
  <si>
    <t>Ж</t>
  </si>
  <si>
    <t>У</t>
  </si>
  <si>
    <t>Наименование блюда</t>
  </si>
  <si>
    <t>Ккал</t>
  </si>
  <si>
    <t>Энергетическая ценность, %</t>
  </si>
  <si>
    <t>___________________________________</t>
  </si>
  <si>
    <t>Разработал инженер-технолог</t>
  </si>
  <si>
    <t xml:space="preserve">1 день </t>
  </si>
  <si>
    <t xml:space="preserve">2 день </t>
  </si>
  <si>
    <t xml:space="preserve">3 день </t>
  </si>
  <si>
    <t xml:space="preserve">4 день </t>
  </si>
  <si>
    <t xml:space="preserve">5 день </t>
  </si>
  <si>
    <t xml:space="preserve">9 день </t>
  </si>
  <si>
    <t xml:space="preserve">10 день </t>
  </si>
  <si>
    <t>Какао с молоком</t>
  </si>
  <si>
    <t>Макаронные изделия отварные</t>
  </si>
  <si>
    <t>Хлеб ржаной</t>
  </si>
  <si>
    <t>Кофейный напиток с молоком</t>
  </si>
  <si>
    <t>Пюре картофельное</t>
  </si>
  <si>
    <t>Щи из свежей капусты с картофелем</t>
  </si>
  <si>
    <t>Сметана (добавка к супу)</t>
  </si>
  <si>
    <t>Хлеб пшеничный</t>
  </si>
  <si>
    <t>Борщ с картофелем</t>
  </si>
  <si>
    <t>Суп картофельный с крупой перловой</t>
  </si>
  <si>
    <t>Суп картофельный с макаронными изделиями</t>
  </si>
  <si>
    <t>Суп картофельный с бобовыми</t>
  </si>
  <si>
    <t>* - С-витаминизация</t>
  </si>
  <si>
    <t>Полдник</t>
  </si>
  <si>
    <t>Итого полдник</t>
  </si>
  <si>
    <t>Всего за день</t>
  </si>
  <si>
    <t>%</t>
  </si>
  <si>
    <t>Мармелад</t>
  </si>
  <si>
    <t>Сок</t>
  </si>
  <si>
    <t>Фрукт (яблоко)</t>
  </si>
  <si>
    <t>Чай с лимоном</t>
  </si>
  <si>
    <t>Каша вязкая гречневая</t>
  </si>
  <si>
    <t>Компот из апельсинов</t>
  </si>
  <si>
    <t>Фрукт (груша)</t>
  </si>
  <si>
    <t xml:space="preserve">7 день </t>
  </si>
  <si>
    <t>8 день</t>
  </si>
  <si>
    <t>Кондитерское изделие (зефир)</t>
  </si>
  <si>
    <t>Колбаса отварная</t>
  </si>
  <si>
    <t>Картофель отварной</t>
  </si>
  <si>
    <t>Сыр порционно</t>
  </si>
  <si>
    <t>Фрукт(апельсин)</t>
  </si>
  <si>
    <t>Мясо отварное (добавка к супу)</t>
  </si>
  <si>
    <t>Компот из изюма</t>
  </si>
  <si>
    <t xml:space="preserve">Повидло </t>
  </si>
  <si>
    <t>Компот из свежих плодов яблок</t>
  </si>
  <si>
    <t>Запеканка творожная "День-ночь"</t>
  </si>
  <si>
    <t>Витоша</t>
  </si>
  <si>
    <t>Чай с апельсином</t>
  </si>
  <si>
    <t>Наггетсы "Курочка"</t>
  </si>
  <si>
    <t xml:space="preserve">Хлеб пшеничный </t>
  </si>
  <si>
    <t>Молоко кипяченое</t>
  </si>
  <si>
    <t>Манник</t>
  </si>
  <si>
    <t>Салат "Бодрость"</t>
  </si>
  <si>
    <t>Напиток "Свежесть"</t>
  </si>
  <si>
    <t>Сметана (добавка к бабке)</t>
  </si>
  <si>
    <t>Макароны с сыром</t>
  </si>
  <si>
    <t>Борщ с капустой и картофелем</t>
  </si>
  <si>
    <t>Напиток "Сочный"</t>
  </si>
  <si>
    <t xml:space="preserve">Йогурт </t>
  </si>
  <si>
    <t>Омлет с колбасой</t>
  </si>
  <si>
    <t>Салат из белокачанной капусты с морковью</t>
  </si>
  <si>
    <t>Чай с сахаром</t>
  </si>
  <si>
    <t>Митболы с сыром</t>
  </si>
  <si>
    <t>Чай "Нэсти"</t>
  </si>
  <si>
    <t>Наггетсы "Морские"</t>
  </si>
  <si>
    <t>** - двойная термическая обработка</t>
  </si>
  <si>
    <t>Нормы хлеба могут меняться с учетом его фактического потребления (Постановление СовМин РБ от 27.04.2013 №317)</t>
  </si>
  <si>
    <t>Допускается сезонная замена сухофруктов свежими фруктами.</t>
  </si>
  <si>
    <t>Допускается замена овощей и фруктов по сезону.</t>
  </si>
  <si>
    <t>Допускается замена дневного меню по дням недели.</t>
  </si>
  <si>
    <t>Второй завтрак (ужин)</t>
  </si>
  <si>
    <t>11-18 лет</t>
  </si>
  <si>
    <t>Каша вязкая рисовая</t>
  </si>
  <si>
    <t>Котлета запеченая "Особая" со свининой</t>
  </si>
  <si>
    <t>Картофель тушеный</t>
  </si>
  <si>
    <t>Пирожки печеные из дрожжевого теста с повидлом</t>
  </si>
  <si>
    <t>Напиток "Фантастик"</t>
  </si>
  <si>
    <t>Запеканка из творога</t>
  </si>
  <si>
    <t>Йогурт питьевой</t>
  </si>
  <si>
    <t>Шарлотка с яблоками "Цудоцная"</t>
  </si>
  <si>
    <t>Каша рассыпчатая пшенная</t>
  </si>
  <si>
    <t>Ватрушка "Улыбка Радуги"</t>
  </si>
  <si>
    <t>Фрукт (банан)</t>
  </si>
  <si>
    <t>Напиток яблочный</t>
  </si>
  <si>
    <t>200/7</t>
  </si>
  <si>
    <t>Йогурт питьеовй "Беллакт"</t>
  </si>
  <si>
    <t>-</t>
  </si>
  <si>
    <t>45/20</t>
  </si>
  <si>
    <t>50/25</t>
  </si>
  <si>
    <t>125/50</t>
  </si>
  <si>
    <t>140/60</t>
  </si>
  <si>
    <t>Примерный двухнедельный рацион трехразового питания  на зимне-весенний период в учреждениях общего среднего образования</t>
  </si>
  <si>
    <t>Огурец консервированный</t>
  </si>
  <si>
    <t>Салат "Витаминный с маслом растительным"</t>
  </si>
  <si>
    <t>Салат "Бурячок"</t>
  </si>
  <si>
    <t>Салат из белокочанной капусты с зелёным горошком</t>
  </si>
  <si>
    <t>Салат "Студенческий"</t>
  </si>
  <si>
    <t>Салат "Сытный"</t>
  </si>
  <si>
    <t>6 день  (День "Белорусской кухни")</t>
  </si>
  <si>
    <t>Салат картофельный с зелёным горошком</t>
  </si>
  <si>
    <t>Салат "Вкусный"</t>
  </si>
  <si>
    <t>Салат овощной с колбасой</t>
  </si>
  <si>
    <t>Салат "Метёлка"</t>
  </si>
  <si>
    <t>Салат из белокочанной капусты с яблоками</t>
  </si>
  <si>
    <t>Салат из свеклы с маслом растительным</t>
  </si>
  <si>
    <t>Компот из апельсинов*</t>
  </si>
  <si>
    <t>Компот из изюма*</t>
  </si>
  <si>
    <t>Фриттата "По-мексикански"**</t>
  </si>
  <si>
    <t>Оладьи **</t>
  </si>
  <si>
    <t>Рыба жареная в сухарях**</t>
  </si>
  <si>
    <t>Оладьи с творогом**</t>
  </si>
  <si>
    <t>Плов**</t>
  </si>
  <si>
    <t>Напиток "Фреш"*</t>
  </si>
  <si>
    <t>Оладьи из печени**</t>
  </si>
  <si>
    <t>Котлеты из филе птицы, панированные в сухарях**</t>
  </si>
  <si>
    <t>Компот из свежих плодов яблок*</t>
  </si>
  <si>
    <t>Напиток "Свежесть"*</t>
  </si>
  <si>
    <t>Рыба в сыре**</t>
  </si>
  <si>
    <t>Кофейный напиток с молоком*</t>
  </si>
  <si>
    <t>Бабка картофельная со свининой**</t>
  </si>
  <si>
    <t>Шницель рыбный натуральный **</t>
  </si>
  <si>
    <t>Напиток "Сочный"*</t>
  </si>
  <si>
    <t>Биточки со свининой **</t>
  </si>
  <si>
    <t>Кисель из сока*</t>
  </si>
  <si>
    <t>Драники по-домашнему**</t>
  </si>
  <si>
    <t>Повидло (добавка к оладьям)</t>
  </si>
  <si>
    <t>Молоко сгущенное (добавка к оладьям)</t>
  </si>
  <si>
    <t>Сметана (добавка к маннику)</t>
  </si>
  <si>
    <t>Сметана (добавка к оладьям)</t>
  </si>
  <si>
    <t>Сметана (добавка к драникам)</t>
  </si>
  <si>
    <t>Супинская Д.А.</t>
  </si>
  <si>
    <t>Салат оригинальный со свёклой</t>
  </si>
  <si>
    <t>Утвердил начальник отдела</t>
  </si>
  <si>
    <t>Федутик И.И.</t>
  </si>
  <si>
    <t>Оладьи**</t>
  </si>
  <si>
    <t>Шарики творожные**</t>
  </si>
  <si>
    <t>Поджарка**</t>
  </si>
  <si>
    <t>20/50</t>
  </si>
  <si>
    <t>20/35</t>
  </si>
  <si>
    <t>40/20</t>
  </si>
  <si>
    <t>18/45</t>
  </si>
  <si>
    <t>12/40</t>
  </si>
  <si>
    <t>10/30</t>
  </si>
  <si>
    <t>15/40</t>
  </si>
  <si>
    <t>20/18</t>
  </si>
  <si>
    <t>25/18</t>
  </si>
  <si>
    <t>100/20</t>
  </si>
  <si>
    <t>110/30</t>
  </si>
  <si>
    <t>100/40</t>
  </si>
  <si>
    <t>100/45</t>
  </si>
  <si>
    <t>В меню использованы фактические данные пищевой ценности следующих продуктов: хлеб ржаной и пшеничный, масло сливочное, творог, сметана, молоко, кефир.</t>
  </si>
  <si>
    <t xml:space="preserve">УТВЕРЖДАЮ </t>
  </si>
  <si>
    <t xml:space="preserve">Рассольник ленинградский </t>
  </si>
  <si>
    <t>Повидло порционно</t>
  </si>
  <si>
    <t>Бутерброд с сыром</t>
  </si>
  <si>
    <t>60</t>
  </si>
  <si>
    <r>
      <rPr>
        <u/>
        <sz val="11"/>
        <color theme="1"/>
        <rFont val="Times New Roman"/>
        <family val="1"/>
        <charset val="204"/>
      </rPr>
      <t>Директор</t>
    </r>
    <r>
      <rPr>
        <sz val="11"/>
        <color theme="1"/>
        <rFont val="Times New Roman"/>
        <family val="1"/>
        <charset val="204"/>
      </rPr>
      <t>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</si>
</sst>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>
      <alignment horizontal="center" vertical="center"/>
    </xf>
    <xf numFmtId="0" fontId="7" fillId="0" borderId="0">
      <alignment horizontal="right" vertical="center"/>
    </xf>
    <xf numFmtId="0" fontId="6" fillId="0" borderId="0">
      <alignment horizontal="right" vertical="center"/>
    </xf>
  </cellStyleXfs>
  <cellXfs count="132">
    <xf numFmtId="0" fontId="0" fillId="0" borderId="0" xfId="0"/>
    <xf numFmtId="0" fontId="0" fillId="0" borderId="0" xfId="0" applyFill="1"/>
    <xf numFmtId="0" fontId="12" fillId="0" borderId="0" xfId="0" applyFont="1" applyFill="1"/>
    <xf numFmtId="0" fontId="8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2" fontId="13" fillId="2" borderId="22" xfId="0" applyNumberFormat="1" applyFont="1" applyFill="1" applyBorder="1" applyAlignment="1">
      <alignment horizontal="center" vertical="center" wrapText="1"/>
    </xf>
    <xf numFmtId="2" fontId="13" fillId="2" borderId="2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2" fontId="13" fillId="2" borderId="2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2" fontId="0" fillId="0" borderId="0" xfId="0" applyNumberFormat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 wrapText="1"/>
    </xf>
    <xf numFmtId="2" fontId="10" fillId="2" borderId="22" xfId="0" applyNumberFormat="1" applyFont="1" applyFill="1" applyBorder="1" applyAlignment="1">
      <alignment horizontal="center" vertical="center" wrapText="1"/>
    </xf>
    <xf numFmtId="2" fontId="10" fillId="2" borderId="23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2" fontId="13" fillId="0" borderId="23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5" fillId="0" borderId="0" xfId="0" applyFont="1" applyFill="1"/>
    <xf numFmtId="0" fontId="15" fillId="2" borderId="0" xfId="0" applyFont="1" applyFill="1" applyAlignment="1"/>
    <xf numFmtId="0" fontId="11" fillId="2" borderId="5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/>
    <xf numFmtId="0" fontId="18" fillId="2" borderId="5" xfId="0" applyFont="1" applyFill="1" applyBorder="1" applyAlignment="1">
      <alignment vertical="center" wrapText="1"/>
    </xf>
    <xf numFmtId="0" fontId="18" fillId="2" borderId="11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horizontal="left" vertical="center" wrapText="1"/>
    </xf>
    <xf numFmtId="2" fontId="0" fillId="0" borderId="0" xfId="0" applyNumberFormat="1" applyFill="1"/>
    <xf numFmtId="2" fontId="15" fillId="0" borderId="0" xfId="0" applyNumberFormat="1" applyFont="1" applyFill="1"/>
    <xf numFmtId="0" fontId="18" fillId="2" borderId="1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13" fillId="2" borderId="8" xfId="0" applyNumberFormat="1" applyFont="1" applyFill="1" applyBorder="1" applyAlignment="1">
      <alignment horizontal="center" vertical="center" wrapText="1"/>
    </xf>
    <xf numFmtId="2" fontId="13" fillId="2" borderId="9" xfId="0" applyNumberFormat="1" applyFont="1" applyFill="1" applyBorder="1" applyAlignment="1">
      <alignment horizontal="center" vertical="center" wrapText="1"/>
    </xf>
    <xf numFmtId="2" fontId="13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 wrapText="1"/>
    </xf>
    <xf numFmtId="2" fontId="13" fillId="2" borderId="16" xfId="0" applyNumberFormat="1" applyFont="1" applyFill="1" applyBorder="1" applyAlignment="1">
      <alignment horizontal="center" vertical="center" wrapText="1"/>
    </xf>
    <xf numFmtId="2" fontId="13" fillId="2" borderId="1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0" borderId="27" xfId="0" applyFont="1" applyFill="1" applyBorder="1" applyAlignment="1">
      <alignment horizontal="center"/>
    </xf>
    <xf numFmtId="1" fontId="17" fillId="2" borderId="5" xfId="0" applyNumberFormat="1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1" fontId="17" fillId="2" borderId="4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horizontal="center" vertical="center" wrapText="1"/>
    </xf>
    <xf numFmtId="2" fontId="13" fillId="2" borderId="25" xfId="0" applyNumberFormat="1" applyFont="1" applyFill="1" applyBorder="1" applyAlignment="1">
      <alignment horizontal="center" vertical="center" wrapText="1"/>
    </xf>
    <xf numFmtId="2" fontId="13" fillId="2" borderId="26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 wrapText="1"/>
    </xf>
    <xf numFmtId="0" fontId="18" fillId="2" borderId="18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8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4">
    <cellStyle name="S3" xfId="1"/>
    <cellStyle name="S6" xfId="2"/>
    <cellStyle name="S7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3"/>
  <sheetViews>
    <sheetView tabSelected="1" topLeftCell="A169" zoomScale="80" zoomScaleNormal="80" workbookViewId="0">
      <selection activeCell="S5" sqref="S5"/>
    </sheetView>
  </sheetViews>
  <sheetFormatPr defaultColWidth="9.140625" defaultRowHeight="15" x14ac:dyDescent="0.25"/>
  <cols>
    <col min="1" max="1" width="55.42578125" style="1" customWidth="1"/>
    <col min="2" max="3" width="9.140625" style="1" customWidth="1"/>
    <col min="4" max="4" width="7.85546875" style="1" customWidth="1"/>
    <col min="5" max="5" width="8.42578125" style="1" customWidth="1"/>
    <col min="6" max="16384" width="9.140625" style="1"/>
  </cols>
  <sheetData>
    <row r="1" spans="1:12" x14ac:dyDescent="0.25">
      <c r="A1" s="35"/>
      <c r="B1" s="35"/>
      <c r="C1" s="35"/>
      <c r="D1" s="35"/>
      <c r="E1" s="35"/>
      <c r="F1" s="45" t="s">
        <v>161</v>
      </c>
      <c r="G1" s="45"/>
      <c r="H1" s="45"/>
      <c r="I1" s="45"/>
      <c r="J1" s="34"/>
      <c r="K1" s="34"/>
      <c r="L1" s="34"/>
    </row>
    <row r="2" spans="1:12" x14ac:dyDescent="0.25">
      <c r="A2" s="35"/>
      <c r="B2" s="35"/>
      <c r="C2" s="35"/>
      <c r="D2" s="35"/>
      <c r="E2" s="35"/>
      <c r="F2" s="35" t="s">
        <v>166</v>
      </c>
      <c r="G2" s="35"/>
      <c r="H2" s="35"/>
      <c r="I2" s="35"/>
      <c r="J2" s="34"/>
      <c r="K2" s="34"/>
      <c r="L2" s="34"/>
    </row>
    <row r="3" spans="1:12" ht="14.45" x14ac:dyDescent="0.35">
      <c r="A3" s="35"/>
      <c r="B3" s="35"/>
      <c r="C3" s="35"/>
      <c r="D3" s="35"/>
      <c r="E3" s="35"/>
      <c r="F3" s="35" t="s">
        <v>11</v>
      </c>
      <c r="G3" s="35"/>
      <c r="H3" s="35"/>
      <c r="I3" s="35"/>
      <c r="J3" s="34"/>
      <c r="K3" s="34"/>
      <c r="L3" s="34"/>
    </row>
    <row r="4" spans="1:12" ht="16.5" customHeight="1" x14ac:dyDescent="0.35">
      <c r="A4" s="35"/>
      <c r="B4" s="35"/>
      <c r="C4" s="35"/>
      <c r="D4" s="35"/>
      <c r="E4" s="35"/>
      <c r="F4" s="46" t="s">
        <v>11</v>
      </c>
      <c r="G4" s="46"/>
      <c r="H4" s="46"/>
      <c r="I4" s="46"/>
      <c r="J4" s="34"/>
      <c r="K4" s="34"/>
      <c r="L4" s="34"/>
    </row>
    <row r="5" spans="1:12" ht="16.5" customHeight="1" x14ac:dyDescent="0.35">
      <c r="A5" s="35"/>
      <c r="B5" s="35"/>
      <c r="C5" s="35"/>
      <c r="D5" s="35"/>
      <c r="E5" s="35"/>
      <c r="F5" s="35"/>
      <c r="G5" s="35"/>
      <c r="H5" s="35"/>
      <c r="I5" s="35"/>
      <c r="J5" s="34"/>
      <c r="K5" s="34"/>
      <c r="L5" s="34"/>
    </row>
    <row r="6" spans="1:12" ht="63" customHeight="1" x14ac:dyDescent="0.25">
      <c r="A6" s="75" t="s">
        <v>101</v>
      </c>
      <c r="B6" s="75"/>
      <c r="C6" s="75"/>
      <c r="D6" s="75"/>
      <c r="E6" s="75"/>
      <c r="F6" s="75"/>
      <c r="G6" s="75"/>
      <c r="H6" s="75"/>
      <c r="I6" s="75"/>
      <c r="J6" s="34"/>
      <c r="K6" s="34"/>
      <c r="L6" s="34"/>
    </row>
    <row r="7" spans="1:12" thickBot="1" x14ac:dyDescent="0.4">
      <c r="A7" s="33"/>
      <c r="B7" s="35"/>
      <c r="C7" s="35"/>
      <c r="D7" s="35"/>
      <c r="E7" s="35"/>
      <c r="F7" s="34"/>
      <c r="G7" s="76"/>
      <c r="H7" s="76"/>
      <c r="I7" s="76"/>
      <c r="J7" s="34"/>
      <c r="K7" s="34"/>
      <c r="L7" s="34"/>
    </row>
    <row r="8" spans="1:12" ht="17.25" customHeight="1" x14ac:dyDescent="0.25">
      <c r="A8" s="39" t="s">
        <v>15</v>
      </c>
      <c r="B8" s="40"/>
      <c r="C8" s="40"/>
      <c r="D8" s="40"/>
      <c r="E8" s="41"/>
      <c r="F8" s="40"/>
      <c r="G8" s="40"/>
      <c r="H8" s="40"/>
      <c r="I8" s="41"/>
      <c r="J8" s="34"/>
      <c r="K8" s="34"/>
      <c r="L8" s="34"/>
    </row>
    <row r="9" spans="1:12" ht="20.25" customHeight="1" x14ac:dyDescent="0.25">
      <c r="A9" s="10" t="s">
        <v>8</v>
      </c>
      <c r="B9" s="95" t="s">
        <v>0</v>
      </c>
      <c r="C9" s="96"/>
      <c r="D9" s="96"/>
      <c r="E9" s="97"/>
      <c r="F9" s="95" t="s">
        <v>81</v>
      </c>
      <c r="G9" s="96"/>
      <c r="H9" s="96"/>
      <c r="I9" s="97"/>
      <c r="J9" s="34"/>
      <c r="K9" s="34"/>
      <c r="L9" s="34"/>
    </row>
    <row r="10" spans="1:12" ht="18" customHeight="1" x14ac:dyDescent="0.25">
      <c r="A10" s="10"/>
      <c r="B10" s="98" t="s">
        <v>1</v>
      </c>
      <c r="C10" s="99"/>
      <c r="D10" s="99"/>
      <c r="E10" s="100"/>
      <c r="F10" s="98" t="s">
        <v>1</v>
      </c>
      <c r="G10" s="99"/>
      <c r="H10" s="99"/>
      <c r="I10" s="100"/>
      <c r="J10" s="34"/>
      <c r="K10" s="34"/>
      <c r="L10" s="34"/>
    </row>
    <row r="11" spans="1:12" ht="18.75" customHeight="1" x14ac:dyDescent="0.25">
      <c r="A11" s="36" t="s">
        <v>80</v>
      </c>
      <c r="B11" s="37"/>
      <c r="C11" s="37"/>
      <c r="D11" s="37"/>
      <c r="E11" s="38"/>
      <c r="F11" s="37"/>
      <c r="G11" s="37"/>
      <c r="H11" s="37"/>
      <c r="I11" s="38"/>
      <c r="J11" s="34"/>
      <c r="K11" s="34"/>
      <c r="L11" s="34"/>
    </row>
    <row r="12" spans="1:12" x14ac:dyDescent="0.25">
      <c r="A12" s="10" t="s">
        <v>117</v>
      </c>
      <c r="B12" s="57">
        <v>130</v>
      </c>
      <c r="C12" s="58"/>
      <c r="D12" s="58"/>
      <c r="E12" s="59"/>
      <c r="F12" s="57">
        <v>130</v>
      </c>
      <c r="G12" s="58"/>
      <c r="H12" s="58"/>
      <c r="I12" s="59"/>
      <c r="J12" s="34"/>
      <c r="K12" s="34"/>
      <c r="L12" s="34"/>
    </row>
    <row r="13" spans="1:12" x14ac:dyDescent="0.25">
      <c r="A13" s="10" t="s">
        <v>46</v>
      </c>
      <c r="B13" s="57">
        <v>40</v>
      </c>
      <c r="C13" s="58"/>
      <c r="D13" s="58"/>
      <c r="E13" s="59"/>
      <c r="F13" s="57">
        <v>40</v>
      </c>
      <c r="G13" s="58"/>
      <c r="H13" s="58"/>
      <c r="I13" s="59"/>
      <c r="J13" s="34"/>
      <c r="K13" s="34"/>
      <c r="L13" s="34"/>
    </row>
    <row r="14" spans="1:12" x14ac:dyDescent="0.25">
      <c r="A14" s="10" t="s">
        <v>27</v>
      </c>
      <c r="B14" s="57">
        <v>20</v>
      </c>
      <c r="C14" s="58"/>
      <c r="D14" s="58"/>
      <c r="E14" s="59"/>
      <c r="F14" s="57">
        <v>50</v>
      </c>
      <c r="G14" s="58"/>
      <c r="H14" s="58"/>
      <c r="I14" s="59"/>
      <c r="J14" s="34"/>
      <c r="K14" s="34"/>
      <c r="L14" s="34"/>
    </row>
    <row r="15" spans="1:12" x14ac:dyDescent="0.25">
      <c r="A15" s="10" t="s">
        <v>40</v>
      </c>
      <c r="B15" s="57" t="s">
        <v>94</v>
      </c>
      <c r="C15" s="58"/>
      <c r="D15" s="58"/>
      <c r="E15" s="59"/>
      <c r="F15" s="57" t="s">
        <v>94</v>
      </c>
      <c r="G15" s="58"/>
      <c r="H15" s="58"/>
      <c r="I15" s="59"/>
      <c r="J15" s="34"/>
      <c r="K15" s="34"/>
      <c r="L15" s="34"/>
    </row>
    <row r="16" spans="1:12" ht="15.75" x14ac:dyDescent="0.25">
      <c r="A16" s="107" t="s">
        <v>2</v>
      </c>
      <c r="B16" s="3" t="s">
        <v>5</v>
      </c>
      <c r="C16" s="4" t="s">
        <v>6</v>
      </c>
      <c r="D16" s="4" t="s">
        <v>7</v>
      </c>
      <c r="E16" s="5" t="s">
        <v>9</v>
      </c>
      <c r="F16" s="3" t="s">
        <v>5</v>
      </c>
      <c r="G16" s="4" t="s">
        <v>6</v>
      </c>
      <c r="H16" s="4" t="s">
        <v>7</v>
      </c>
      <c r="I16" s="5" t="s">
        <v>9</v>
      </c>
      <c r="J16" s="34"/>
      <c r="K16" s="34"/>
      <c r="L16" s="34"/>
    </row>
    <row r="17" spans="1:14" ht="15.75" customHeight="1" x14ac:dyDescent="0.25">
      <c r="A17" s="108"/>
      <c r="B17" s="3">
        <v>18.38</v>
      </c>
      <c r="C17" s="15">
        <v>25.72</v>
      </c>
      <c r="D17" s="15">
        <v>57.76</v>
      </c>
      <c r="E17" s="5">
        <f>D17*4+C17*9+B17*4</f>
        <v>536.04</v>
      </c>
      <c r="F17" s="3">
        <v>20.72</v>
      </c>
      <c r="G17" s="15">
        <v>26.11</v>
      </c>
      <c r="H17" s="15">
        <v>73.81</v>
      </c>
      <c r="I17" s="5">
        <f>H17*4+G17*9+F17*4</f>
        <v>613.11</v>
      </c>
      <c r="J17" s="34"/>
      <c r="K17" s="34"/>
      <c r="L17" s="34"/>
    </row>
    <row r="18" spans="1:14" ht="15.75" x14ac:dyDescent="0.25">
      <c r="A18" s="28" t="s">
        <v>10</v>
      </c>
      <c r="B18" s="80">
        <f>E17*100/2200</f>
        <v>24.365454545454547</v>
      </c>
      <c r="C18" s="81"/>
      <c r="D18" s="81"/>
      <c r="E18" s="82"/>
      <c r="F18" s="80">
        <f>I17*100/2700</f>
        <v>22.707777777777778</v>
      </c>
      <c r="G18" s="81"/>
      <c r="H18" s="81"/>
      <c r="I18" s="82"/>
      <c r="J18" s="34"/>
      <c r="K18" s="34"/>
      <c r="L18" s="34"/>
    </row>
    <row r="19" spans="1:14" ht="15.75" customHeight="1" x14ac:dyDescent="0.25">
      <c r="A19" s="36" t="s">
        <v>3</v>
      </c>
      <c r="B19" s="37"/>
      <c r="C19" s="37"/>
      <c r="D19" s="37"/>
      <c r="E19" s="38"/>
      <c r="F19" s="37"/>
      <c r="G19" s="37"/>
      <c r="H19" s="37"/>
      <c r="I19" s="38"/>
      <c r="J19" s="34"/>
      <c r="K19" s="34"/>
      <c r="L19" s="34"/>
    </row>
    <row r="20" spans="1:14" x14ac:dyDescent="0.25">
      <c r="A20" s="10" t="s">
        <v>102</v>
      </c>
      <c r="B20" s="57">
        <v>60</v>
      </c>
      <c r="C20" s="58"/>
      <c r="D20" s="58"/>
      <c r="E20" s="59"/>
      <c r="F20" s="57">
        <v>80</v>
      </c>
      <c r="G20" s="58"/>
      <c r="H20" s="58"/>
      <c r="I20" s="59"/>
      <c r="J20" s="34"/>
      <c r="K20" s="34"/>
      <c r="L20" s="34"/>
    </row>
    <row r="21" spans="1:14" ht="15" customHeight="1" x14ac:dyDescent="0.25">
      <c r="A21" s="10" t="s">
        <v>162</v>
      </c>
      <c r="B21" s="68">
        <v>200</v>
      </c>
      <c r="C21" s="69"/>
      <c r="D21" s="69"/>
      <c r="E21" s="70"/>
      <c r="F21" s="68">
        <v>200</v>
      </c>
      <c r="G21" s="69"/>
      <c r="H21" s="69"/>
      <c r="I21" s="70"/>
      <c r="J21" s="34"/>
      <c r="K21" s="34"/>
      <c r="L21" s="34"/>
    </row>
    <row r="22" spans="1:14" ht="15" customHeight="1" x14ac:dyDescent="0.25">
      <c r="A22" s="10" t="s">
        <v>26</v>
      </c>
      <c r="B22" s="53"/>
      <c r="C22" s="56">
        <v>5</v>
      </c>
      <c r="D22" s="54"/>
      <c r="E22" s="55"/>
      <c r="F22" s="53"/>
      <c r="G22" s="56">
        <v>5</v>
      </c>
      <c r="H22" s="54"/>
      <c r="I22" s="55"/>
      <c r="J22" s="34"/>
      <c r="K22" s="34"/>
      <c r="L22" s="34"/>
    </row>
    <row r="23" spans="1:14" x14ac:dyDescent="0.25">
      <c r="A23" s="10" t="s">
        <v>47</v>
      </c>
      <c r="B23" s="57">
        <v>60</v>
      </c>
      <c r="C23" s="58"/>
      <c r="D23" s="58"/>
      <c r="E23" s="59"/>
      <c r="F23" s="57">
        <v>85</v>
      </c>
      <c r="G23" s="58"/>
      <c r="H23" s="58"/>
      <c r="I23" s="59"/>
      <c r="J23" s="34"/>
      <c r="K23" s="34"/>
      <c r="L23" s="51"/>
      <c r="N23" s="50"/>
    </row>
    <row r="24" spans="1:14" x14ac:dyDescent="0.25">
      <c r="A24" s="10" t="s">
        <v>48</v>
      </c>
      <c r="B24" s="57">
        <v>180</v>
      </c>
      <c r="C24" s="58"/>
      <c r="D24" s="58"/>
      <c r="E24" s="59"/>
      <c r="F24" s="57">
        <v>180</v>
      </c>
      <c r="G24" s="58"/>
      <c r="H24" s="58"/>
      <c r="I24" s="59"/>
      <c r="J24" s="34"/>
      <c r="K24" s="34"/>
      <c r="L24" s="34"/>
    </row>
    <row r="25" spans="1:14" x14ac:dyDescent="0.25">
      <c r="A25" s="10" t="s">
        <v>95</v>
      </c>
      <c r="B25" s="57" t="s">
        <v>96</v>
      </c>
      <c r="C25" s="58"/>
      <c r="D25" s="58"/>
      <c r="E25" s="59"/>
      <c r="F25" s="57">
        <v>210</v>
      </c>
      <c r="G25" s="58"/>
      <c r="H25" s="58"/>
      <c r="I25" s="59"/>
      <c r="J25" s="34"/>
      <c r="K25" s="34"/>
      <c r="L25" s="34"/>
    </row>
    <row r="26" spans="1:14" x14ac:dyDescent="0.25">
      <c r="A26" s="10" t="s">
        <v>27</v>
      </c>
      <c r="B26" s="57">
        <v>30</v>
      </c>
      <c r="C26" s="58"/>
      <c r="D26" s="58"/>
      <c r="E26" s="59"/>
      <c r="F26" s="57">
        <v>25</v>
      </c>
      <c r="G26" s="58"/>
      <c r="H26" s="58"/>
      <c r="I26" s="59"/>
      <c r="J26" s="34"/>
      <c r="K26" s="34"/>
      <c r="L26" s="34"/>
    </row>
    <row r="27" spans="1:14" x14ac:dyDescent="0.25">
      <c r="A27" s="10" t="s">
        <v>22</v>
      </c>
      <c r="B27" s="57">
        <v>35</v>
      </c>
      <c r="C27" s="58"/>
      <c r="D27" s="58"/>
      <c r="E27" s="59"/>
      <c r="F27" s="57">
        <v>40</v>
      </c>
      <c r="G27" s="58"/>
      <c r="H27" s="58"/>
      <c r="I27" s="59"/>
      <c r="J27" s="34"/>
      <c r="K27" s="34"/>
      <c r="L27" s="34"/>
    </row>
    <row r="28" spans="1:14" x14ac:dyDescent="0.25">
      <c r="A28" s="10" t="s">
        <v>115</v>
      </c>
      <c r="B28" s="57">
        <v>200</v>
      </c>
      <c r="C28" s="58"/>
      <c r="D28" s="58"/>
      <c r="E28" s="59"/>
      <c r="F28" s="57">
        <v>200</v>
      </c>
      <c r="G28" s="58"/>
      <c r="H28" s="58"/>
      <c r="I28" s="59"/>
      <c r="J28" s="34"/>
      <c r="K28" s="34"/>
      <c r="L28" s="34"/>
    </row>
    <row r="29" spans="1:14" ht="15.75" x14ac:dyDescent="0.25">
      <c r="A29" s="107" t="s">
        <v>4</v>
      </c>
      <c r="B29" s="3" t="s">
        <v>5</v>
      </c>
      <c r="C29" s="4" t="s">
        <v>6</v>
      </c>
      <c r="D29" s="4" t="s">
        <v>7</v>
      </c>
      <c r="E29" s="5" t="s">
        <v>9</v>
      </c>
      <c r="F29" s="3" t="s">
        <v>5</v>
      </c>
      <c r="G29" s="4" t="s">
        <v>6</v>
      </c>
      <c r="H29" s="4" t="s">
        <v>7</v>
      </c>
      <c r="I29" s="5" t="s">
        <v>9</v>
      </c>
      <c r="J29" s="34"/>
      <c r="K29" s="34"/>
      <c r="L29" s="34"/>
      <c r="N29" s="50"/>
    </row>
    <row r="30" spans="1:14" ht="15.75" x14ac:dyDescent="0.25">
      <c r="A30" s="108"/>
      <c r="B30" s="3">
        <v>16.57</v>
      </c>
      <c r="C30" s="16">
        <v>22.05</v>
      </c>
      <c r="D30" s="16">
        <v>111.09</v>
      </c>
      <c r="E30" s="5">
        <f>D30*4+C30*9+B30*4</f>
        <v>709.09</v>
      </c>
      <c r="F30" s="3">
        <v>24.56</v>
      </c>
      <c r="G30" s="16">
        <v>32.96</v>
      </c>
      <c r="H30" s="16">
        <v>134.21</v>
      </c>
      <c r="I30" s="5">
        <f>H30*4+G30*9+F30*4</f>
        <v>931.72</v>
      </c>
      <c r="J30" s="34"/>
      <c r="K30" s="34"/>
      <c r="L30" s="34"/>
    </row>
    <row r="31" spans="1:14" ht="15.75" customHeight="1" thickBot="1" x14ac:dyDescent="0.3">
      <c r="A31" s="12" t="s">
        <v>10</v>
      </c>
      <c r="B31" s="71">
        <f>E30*100/2200</f>
        <v>32.231363636363639</v>
      </c>
      <c r="C31" s="72"/>
      <c r="D31" s="72"/>
      <c r="E31" s="73"/>
      <c r="F31" s="71">
        <f>I30*100/2700</f>
        <v>34.508148148148145</v>
      </c>
      <c r="G31" s="72"/>
      <c r="H31" s="72"/>
      <c r="I31" s="73"/>
      <c r="J31" s="34"/>
      <c r="K31" s="34"/>
      <c r="L31" s="34"/>
    </row>
    <row r="32" spans="1:14" ht="18.75" x14ac:dyDescent="0.25">
      <c r="A32" s="36" t="s">
        <v>33</v>
      </c>
      <c r="B32" s="37"/>
      <c r="C32" s="37"/>
      <c r="D32" s="37"/>
      <c r="E32" s="38"/>
      <c r="F32" s="37"/>
      <c r="G32" s="37"/>
      <c r="H32" s="37"/>
      <c r="I32" s="38"/>
      <c r="J32" s="34"/>
      <c r="K32" s="34"/>
      <c r="L32" s="34"/>
    </row>
    <row r="33" spans="1:12" x14ac:dyDescent="0.25">
      <c r="A33" s="17" t="s">
        <v>118</v>
      </c>
      <c r="B33" s="57">
        <v>90</v>
      </c>
      <c r="C33" s="58"/>
      <c r="D33" s="58"/>
      <c r="E33" s="59"/>
      <c r="F33" s="57">
        <v>120</v>
      </c>
      <c r="G33" s="58"/>
      <c r="H33" s="58"/>
      <c r="I33" s="59"/>
      <c r="J33" s="34"/>
      <c r="K33" s="34"/>
      <c r="L33" s="34"/>
    </row>
    <row r="34" spans="1:12" x14ac:dyDescent="0.25">
      <c r="A34" s="49" t="s">
        <v>136</v>
      </c>
      <c r="B34" s="57">
        <v>13</v>
      </c>
      <c r="C34" s="58"/>
      <c r="D34" s="58"/>
      <c r="E34" s="59"/>
      <c r="F34" s="57">
        <v>15</v>
      </c>
      <c r="G34" s="58"/>
      <c r="H34" s="58"/>
      <c r="I34" s="59"/>
      <c r="J34" s="34"/>
      <c r="K34" s="34"/>
      <c r="L34" s="34"/>
    </row>
    <row r="35" spans="1:12" x14ac:dyDescent="0.25">
      <c r="A35" s="18" t="s">
        <v>38</v>
      </c>
      <c r="B35" s="57">
        <v>200</v>
      </c>
      <c r="C35" s="58"/>
      <c r="D35" s="58"/>
      <c r="E35" s="59"/>
      <c r="F35" s="57">
        <v>200</v>
      </c>
      <c r="G35" s="58"/>
      <c r="H35" s="58"/>
      <c r="I35" s="59"/>
      <c r="J35" s="34"/>
      <c r="K35" s="34"/>
      <c r="L35" s="34"/>
    </row>
    <row r="36" spans="1:12" ht="15.75" x14ac:dyDescent="0.25">
      <c r="A36" s="107" t="s">
        <v>34</v>
      </c>
      <c r="B36" s="3" t="s">
        <v>5</v>
      </c>
      <c r="C36" s="4" t="s">
        <v>6</v>
      </c>
      <c r="D36" s="4" t="s">
        <v>7</v>
      </c>
      <c r="E36" s="5" t="s">
        <v>9</v>
      </c>
      <c r="F36" s="3" t="s">
        <v>5</v>
      </c>
      <c r="G36" s="4" t="s">
        <v>6</v>
      </c>
      <c r="H36" s="4" t="s">
        <v>7</v>
      </c>
      <c r="I36" s="5" t="s">
        <v>9</v>
      </c>
      <c r="J36" s="34"/>
      <c r="K36" s="34"/>
      <c r="L36" s="34"/>
    </row>
    <row r="37" spans="1:12" ht="16.5" thickBot="1" x14ac:dyDescent="0.3">
      <c r="A37" s="118"/>
      <c r="B37" s="19">
        <v>7.89</v>
      </c>
      <c r="C37" s="20">
        <v>7.58</v>
      </c>
      <c r="D37" s="20">
        <v>53.05</v>
      </c>
      <c r="E37" s="5">
        <f>D37*4+C37*9+B37*4</f>
        <v>311.97999999999996</v>
      </c>
      <c r="F37" s="19">
        <v>10.28</v>
      </c>
      <c r="G37" s="20">
        <v>9.91</v>
      </c>
      <c r="H37" s="20">
        <v>65.959999999999994</v>
      </c>
      <c r="I37" s="5">
        <f>H37*4+G37*9+F37*4</f>
        <v>394.15</v>
      </c>
      <c r="J37" s="34"/>
      <c r="K37" s="34"/>
      <c r="L37" s="34"/>
    </row>
    <row r="38" spans="1:12" ht="15.75" x14ac:dyDescent="0.25">
      <c r="A38" s="6" t="s">
        <v>10</v>
      </c>
      <c r="B38" s="60">
        <f>E37*100/2200</f>
        <v>14.18090909090909</v>
      </c>
      <c r="C38" s="61"/>
      <c r="D38" s="61"/>
      <c r="E38" s="62"/>
      <c r="F38" s="60">
        <f>I37*100/2700</f>
        <v>14.598148148148148</v>
      </c>
      <c r="G38" s="61"/>
      <c r="H38" s="61"/>
      <c r="I38" s="62"/>
      <c r="J38" s="34"/>
      <c r="K38" s="34"/>
      <c r="L38" s="34"/>
    </row>
    <row r="39" spans="1:12" ht="19.5" customHeight="1" x14ac:dyDescent="0.25">
      <c r="A39" s="107" t="s">
        <v>35</v>
      </c>
      <c r="B39" s="3" t="s">
        <v>5</v>
      </c>
      <c r="C39" s="4" t="s">
        <v>6</v>
      </c>
      <c r="D39" s="4" t="s">
        <v>7</v>
      </c>
      <c r="E39" s="5" t="s">
        <v>9</v>
      </c>
      <c r="F39" s="3" t="s">
        <v>5</v>
      </c>
      <c r="G39" s="4" t="s">
        <v>6</v>
      </c>
      <c r="H39" s="4" t="s">
        <v>7</v>
      </c>
      <c r="I39" s="5" t="s">
        <v>9</v>
      </c>
      <c r="J39" s="34"/>
      <c r="K39" s="34"/>
      <c r="L39" s="51"/>
    </row>
    <row r="40" spans="1:12" ht="15.75" x14ac:dyDescent="0.25">
      <c r="A40" s="108"/>
      <c r="B40" s="3">
        <f t="shared" ref="B40:I40" si="0">B37+B30+B17</f>
        <v>42.84</v>
      </c>
      <c r="C40" s="3">
        <f t="shared" si="0"/>
        <v>55.35</v>
      </c>
      <c r="D40" s="3">
        <f t="shared" si="0"/>
        <v>221.89999999999998</v>
      </c>
      <c r="E40" s="13">
        <f t="shared" si="0"/>
        <v>1557.11</v>
      </c>
      <c r="F40" s="3">
        <f>F37+F30+F17</f>
        <v>55.559999999999995</v>
      </c>
      <c r="G40" s="3">
        <f t="shared" si="0"/>
        <v>68.98</v>
      </c>
      <c r="H40" s="3">
        <f t="shared" si="0"/>
        <v>273.98</v>
      </c>
      <c r="I40" s="13">
        <f t="shared" si="0"/>
        <v>1938.98</v>
      </c>
      <c r="J40" s="34"/>
      <c r="K40" s="34"/>
      <c r="L40" s="34"/>
    </row>
    <row r="41" spans="1:12" ht="15.6" thickBot="1" x14ac:dyDescent="0.4">
      <c r="A41" s="7" t="s">
        <v>36</v>
      </c>
      <c r="B41" s="8">
        <v>11.02</v>
      </c>
      <c r="C41" s="9">
        <f>C40*9/E40*100</f>
        <v>31.991959463364829</v>
      </c>
      <c r="D41" s="9">
        <f>(D40*4/E40*100)-0.01</f>
        <v>56.993037678776702</v>
      </c>
      <c r="E41" s="11"/>
      <c r="F41" s="8">
        <f>F40*4/I40*100</f>
        <v>11.461696355815944</v>
      </c>
      <c r="G41" s="9">
        <v>32</v>
      </c>
      <c r="H41" s="9">
        <v>56.54</v>
      </c>
      <c r="I41" s="11"/>
      <c r="J41" s="34"/>
      <c r="K41" s="34"/>
      <c r="L41" s="34"/>
    </row>
    <row r="42" spans="1:12" ht="15.75" x14ac:dyDescent="0.25">
      <c r="A42" s="39" t="s">
        <v>14</v>
      </c>
      <c r="B42" s="40"/>
      <c r="C42" s="40"/>
      <c r="D42" s="40"/>
      <c r="E42" s="41"/>
      <c r="F42" s="40"/>
      <c r="G42" s="40"/>
      <c r="H42" s="40"/>
      <c r="I42" s="41"/>
      <c r="J42" s="34"/>
      <c r="K42" s="34"/>
      <c r="L42" s="34"/>
    </row>
    <row r="43" spans="1:12" x14ac:dyDescent="0.25">
      <c r="A43" s="10" t="s">
        <v>8</v>
      </c>
      <c r="B43" s="95" t="s">
        <v>0</v>
      </c>
      <c r="C43" s="96"/>
      <c r="D43" s="96"/>
      <c r="E43" s="97"/>
      <c r="F43" s="95" t="s">
        <v>81</v>
      </c>
      <c r="G43" s="96"/>
      <c r="H43" s="96"/>
      <c r="I43" s="97"/>
      <c r="J43" s="34"/>
      <c r="K43" s="34"/>
      <c r="L43" s="34"/>
    </row>
    <row r="44" spans="1:12" ht="18.75" customHeight="1" x14ac:dyDescent="0.25">
      <c r="A44" s="10"/>
      <c r="B44" s="98" t="s">
        <v>1</v>
      </c>
      <c r="C44" s="99"/>
      <c r="D44" s="99"/>
      <c r="E44" s="100"/>
      <c r="F44" s="98" t="s">
        <v>1</v>
      </c>
      <c r="G44" s="99"/>
      <c r="H44" s="99"/>
      <c r="I44" s="100"/>
      <c r="J44" s="34"/>
      <c r="K44" s="34"/>
      <c r="L44" s="34"/>
    </row>
    <row r="45" spans="1:12" ht="18.75" x14ac:dyDescent="0.25">
      <c r="A45" s="36" t="s">
        <v>80</v>
      </c>
      <c r="B45" s="37"/>
      <c r="C45" s="37"/>
      <c r="D45" s="37"/>
      <c r="E45" s="38"/>
      <c r="F45" s="37"/>
      <c r="G45" s="37"/>
      <c r="H45" s="37"/>
      <c r="I45" s="38"/>
      <c r="J45" s="34"/>
      <c r="K45" s="34"/>
      <c r="L45" s="34"/>
    </row>
    <row r="46" spans="1:12" x14ac:dyDescent="0.25">
      <c r="A46" s="10" t="s">
        <v>82</v>
      </c>
      <c r="B46" s="57">
        <v>110</v>
      </c>
      <c r="C46" s="58"/>
      <c r="D46" s="58"/>
      <c r="E46" s="59"/>
      <c r="F46" s="57">
        <v>165</v>
      </c>
      <c r="G46" s="58"/>
      <c r="H46" s="58"/>
      <c r="I46" s="59"/>
      <c r="J46" s="34"/>
      <c r="K46" s="34"/>
      <c r="L46" s="34"/>
    </row>
    <row r="47" spans="1:12" x14ac:dyDescent="0.25">
      <c r="A47" s="10" t="s">
        <v>83</v>
      </c>
      <c r="B47" s="57">
        <v>60</v>
      </c>
      <c r="C47" s="58"/>
      <c r="D47" s="58"/>
      <c r="E47" s="59"/>
      <c r="F47" s="57">
        <v>75</v>
      </c>
      <c r="G47" s="58"/>
      <c r="H47" s="58"/>
      <c r="I47" s="59"/>
      <c r="J47" s="34"/>
      <c r="K47" s="34"/>
      <c r="L47" s="34"/>
    </row>
    <row r="48" spans="1:12" x14ac:dyDescent="0.25">
      <c r="A48" s="10" t="s">
        <v>103</v>
      </c>
      <c r="B48" s="57">
        <v>40</v>
      </c>
      <c r="C48" s="58"/>
      <c r="D48" s="58"/>
      <c r="E48" s="59"/>
      <c r="F48" s="57">
        <v>50</v>
      </c>
      <c r="G48" s="58"/>
      <c r="H48" s="58"/>
      <c r="I48" s="59"/>
      <c r="J48" s="34"/>
      <c r="K48" s="34"/>
      <c r="L48" s="34"/>
    </row>
    <row r="49" spans="1:12" x14ac:dyDescent="0.25">
      <c r="A49" s="10" t="s">
        <v>27</v>
      </c>
      <c r="B49" s="101" t="s">
        <v>154</v>
      </c>
      <c r="C49" s="102"/>
      <c r="D49" s="102"/>
      <c r="E49" s="103"/>
      <c r="F49" s="101" t="s">
        <v>155</v>
      </c>
      <c r="G49" s="102"/>
      <c r="H49" s="102"/>
      <c r="I49" s="103"/>
      <c r="J49" s="34"/>
      <c r="K49" s="34"/>
      <c r="L49" s="34"/>
    </row>
    <row r="50" spans="1:12" x14ac:dyDescent="0.25">
      <c r="A50" s="52" t="s">
        <v>49</v>
      </c>
      <c r="B50" s="104"/>
      <c r="C50" s="105"/>
      <c r="D50" s="105"/>
      <c r="E50" s="106"/>
      <c r="F50" s="104"/>
      <c r="G50" s="105"/>
      <c r="H50" s="105"/>
      <c r="I50" s="106"/>
      <c r="J50" s="34"/>
      <c r="K50" s="34"/>
      <c r="L50" s="34"/>
    </row>
    <row r="51" spans="1:12" x14ac:dyDescent="0.25">
      <c r="A51" s="21" t="s">
        <v>50</v>
      </c>
      <c r="B51" s="57">
        <v>160</v>
      </c>
      <c r="C51" s="58"/>
      <c r="D51" s="58"/>
      <c r="E51" s="59"/>
      <c r="F51" s="57">
        <v>200</v>
      </c>
      <c r="G51" s="58"/>
      <c r="H51" s="58"/>
      <c r="I51" s="59"/>
      <c r="J51" s="34"/>
      <c r="K51" s="34"/>
      <c r="L51" s="34"/>
    </row>
    <row r="52" spans="1:12" x14ac:dyDescent="0.25">
      <c r="A52" s="21" t="s">
        <v>23</v>
      </c>
      <c r="B52" s="57">
        <v>200</v>
      </c>
      <c r="C52" s="58"/>
      <c r="D52" s="58"/>
      <c r="E52" s="59"/>
      <c r="F52" s="57">
        <v>200</v>
      </c>
      <c r="G52" s="58"/>
      <c r="H52" s="58"/>
      <c r="I52" s="59"/>
      <c r="J52" s="34"/>
      <c r="K52" s="34"/>
      <c r="L52" s="34"/>
    </row>
    <row r="53" spans="1:12" ht="15.75" x14ac:dyDescent="0.25">
      <c r="A53" s="107" t="s">
        <v>2</v>
      </c>
      <c r="B53" s="3" t="s">
        <v>5</v>
      </c>
      <c r="C53" s="4" t="s">
        <v>6</v>
      </c>
      <c r="D53" s="4" t="s">
        <v>7</v>
      </c>
      <c r="E53" s="5" t="s">
        <v>9</v>
      </c>
      <c r="F53" s="3" t="s">
        <v>5</v>
      </c>
      <c r="G53" s="4" t="s">
        <v>6</v>
      </c>
      <c r="H53" s="4" t="s">
        <v>7</v>
      </c>
      <c r="I53" s="5" t="s">
        <v>9</v>
      </c>
      <c r="J53" s="34"/>
      <c r="K53" s="34"/>
      <c r="L53" s="34"/>
    </row>
    <row r="54" spans="1:12" ht="15.75" x14ac:dyDescent="0.25">
      <c r="A54" s="108"/>
      <c r="B54" s="3">
        <v>18.170000000000002</v>
      </c>
      <c r="C54" s="15">
        <v>22.05</v>
      </c>
      <c r="D54" s="15">
        <v>68.180000000000007</v>
      </c>
      <c r="E54" s="5">
        <f>D54*4+C54*9+B54*4</f>
        <v>543.85000000000014</v>
      </c>
      <c r="F54" s="3">
        <v>21.63</v>
      </c>
      <c r="G54" s="15">
        <v>26.94</v>
      </c>
      <c r="H54" s="15">
        <v>85.27</v>
      </c>
      <c r="I54" s="5">
        <f>H54*4+G54*9+F54*4</f>
        <v>670.06</v>
      </c>
      <c r="J54" s="34"/>
      <c r="K54" s="34"/>
      <c r="L54" s="34"/>
    </row>
    <row r="55" spans="1:12" ht="15.75" x14ac:dyDescent="0.25">
      <c r="A55" s="28" t="s">
        <v>10</v>
      </c>
      <c r="B55" s="80">
        <f>E54*100/2200</f>
        <v>24.720454545454551</v>
      </c>
      <c r="C55" s="81"/>
      <c r="D55" s="81"/>
      <c r="E55" s="82"/>
      <c r="F55" s="80">
        <f>I54*100/2700</f>
        <v>24.817037037037036</v>
      </c>
      <c r="G55" s="81"/>
      <c r="H55" s="81"/>
      <c r="I55" s="82"/>
      <c r="J55" s="34"/>
      <c r="K55" s="34"/>
      <c r="L55" s="34"/>
    </row>
    <row r="56" spans="1:12" ht="18.75" x14ac:dyDescent="0.25">
      <c r="A56" s="36" t="s">
        <v>3</v>
      </c>
      <c r="B56" s="37"/>
      <c r="C56" s="37"/>
      <c r="D56" s="37"/>
      <c r="E56" s="38"/>
      <c r="F56" s="37"/>
      <c r="G56" s="37"/>
      <c r="H56" s="37"/>
      <c r="I56" s="38"/>
      <c r="J56" s="34"/>
      <c r="K56" s="34"/>
      <c r="L56" s="34"/>
    </row>
    <row r="57" spans="1:12" x14ac:dyDescent="0.25">
      <c r="A57" s="10" t="s">
        <v>104</v>
      </c>
      <c r="B57" s="57">
        <v>40</v>
      </c>
      <c r="C57" s="58"/>
      <c r="D57" s="58"/>
      <c r="E57" s="59"/>
      <c r="F57" s="57">
        <v>60</v>
      </c>
      <c r="G57" s="58"/>
      <c r="H57" s="58"/>
      <c r="I57" s="59"/>
      <c r="J57" s="34"/>
      <c r="K57" s="34"/>
      <c r="L57" s="34"/>
    </row>
    <row r="58" spans="1:12" ht="18.75" customHeight="1" x14ac:dyDescent="0.25">
      <c r="A58" s="10" t="s">
        <v>28</v>
      </c>
      <c r="B58" s="68">
        <v>200</v>
      </c>
      <c r="C58" s="69"/>
      <c r="D58" s="69"/>
      <c r="E58" s="70"/>
      <c r="F58" s="68">
        <v>200</v>
      </c>
      <c r="G58" s="69"/>
      <c r="H58" s="69"/>
      <c r="I58" s="70"/>
      <c r="J58" s="34"/>
      <c r="K58" s="34"/>
      <c r="L58" s="34"/>
    </row>
    <row r="59" spans="1:12" ht="12.75" customHeight="1" x14ac:dyDescent="0.25">
      <c r="A59" s="47" t="s">
        <v>26</v>
      </c>
      <c r="B59" s="57">
        <v>8</v>
      </c>
      <c r="C59" s="58"/>
      <c r="D59" s="58"/>
      <c r="E59" s="59"/>
      <c r="F59" s="57">
        <v>10</v>
      </c>
      <c r="G59" s="58"/>
      <c r="H59" s="58"/>
      <c r="I59" s="59"/>
      <c r="J59" s="34"/>
      <c r="K59" s="34"/>
      <c r="L59" s="34"/>
    </row>
    <row r="60" spans="1:12" x14ac:dyDescent="0.25">
      <c r="A60" s="10" t="s">
        <v>51</v>
      </c>
      <c r="B60" s="57">
        <v>10</v>
      </c>
      <c r="C60" s="58"/>
      <c r="D60" s="58"/>
      <c r="E60" s="59"/>
      <c r="F60" s="57">
        <v>15</v>
      </c>
      <c r="G60" s="58"/>
      <c r="H60" s="58"/>
      <c r="I60" s="59"/>
      <c r="J60" s="34"/>
      <c r="K60" s="34"/>
      <c r="L60" s="34"/>
    </row>
    <row r="61" spans="1:12" x14ac:dyDescent="0.25">
      <c r="A61" s="10" t="s">
        <v>119</v>
      </c>
      <c r="B61" s="57">
        <v>80</v>
      </c>
      <c r="C61" s="58"/>
      <c r="D61" s="58"/>
      <c r="E61" s="59"/>
      <c r="F61" s="57">
        <v>90</v>
      </c>
      <c r="G61" s="58"/>
      <c r="H61" s="58"/>
      <c r="I61" s="59"/>
      <c r="J61" s="34"/>
      <c r="K61" s="34"/>
      <c r="L61" s="34"/>
    </row>
    <row r="62" spans="1:12" x14ac:dyDescent="0.25">
      <c r="A62" s="10" t="s">
        <v>24</v>
      </c>
      <c r="B62" s="57">
        <v>160</v>
      </c>
      <c r="C62" s="58"/>
      <c r="D62" s="58"/>
      <c r="E62" s="59"/>
      <c r="F62" s="57">
        <v>190</v>
      </c>
      <c r="G62" s="58"/>
      <c r="H62" s="58"/>
      <c r="I62" s="59"/>
      <c r="J62" s="34"/>
      <c r="K62" s="34"/>
      <c r="L62" s="34"/>
    </row>
    <row r="63" spans="1:12" x14ac:dyDescent="0.25">
      <c r="A63" s="10" t="s">
        <v>27</v>
      </c>
      <c r="B63" s="57">
        <v>30</v>
      </c>
      <c r="C63" s="58"/>
      <c r="D63" s="58"/>
      <c r="E63" s="59"/>
      <c r="F63" s="57">
        <v>25</v>
      </c>
      <c r="G63" s="58"/>
      <c r="H63" s="58"/>
      <c r="I63" s="59"/>
      <c r="J63" s="34"/>
      <c r="K63" s="34"/>
      <c r="L63" s="34"/>
    </row>
    <row r="64" spans="1:12" x14ac:dyDescent="0.25">
      <c r="A64" s="10" t="s">
        <v>22</v>
      </c>
      <c r="B64" s="57">
        <v>35</v>
      </c>
      <c r="C64" s="58"/>
      <c r="D64" s="58"/>
      <c r="E64" s="59"/>
      <c r="F64" s="57">
        <v>40</v>
      </c>
      <c r="G64" s="58"/>
      <c r="H64" s="58"/>
      <c r="I64" s="59"/>
      <c r="J64" s="34"/>
      <c r="K64" s="34"/>
      <c r="L64" s="34"/>
    </row>
    <row r="65" spans="1:12" x14ac:dyDescent="0.25">
      <c r="A65" s="10" t="s">
        <v>116</v>
      </c>
      <c r="B65" s="57">
        <v>200</v>
      </c>
      <c r="C65" s="58"/>
      <c r="D65" s="58"/>
      <c r="E65" s="59"/>
      <c r="F65" s="57">
        <v>200</v>
      </c>
      <c r="G65" s="58"/>
      <c r="H65" s="58"/>
      <c r="I65" s="59"/>
      <c r="J65" s="34"/>
      <c r="K65" s="34"/>
      <c r="L65" s="34"/>
    </row>
    <row r="66" spans="1:12" ht="17.25" customHeight="1" x14ac:dyDescent="0.25">
      <c r="A66" s="107" t="s">
        <v>4</v>
      </c>
      <c r="B66" s="3" t="s">
        <v>5</v>
      </c>
      <c r="C66" s="4" t="s">
        <v>6</v>
      </c>
      <c r="D66" s="4" t="s">
        <v>7</v>
      </c>
      <c r="E66" s="5" t="s">
        <v>9</v>
      </c>
      <c r="F66" s="3" t="s">
        <v>5</v>
      </c>
      <c r="G66" s="4" t="s">
        <v>6</v>
      </c>
      <c r="H66" s="4" t="s">
        <v>7</v>
      </c>
      <c r="I66" s="5" t="s">
        <v>9</v>
      </c>
      <c r="J66" s="34"/>
      <c r="K66" s="34"/>
      <c r="L66" s="34"/>
    </row>
    <row r="67" spans="1:12" ht="15.75" x14ac:dyDescent="0.25">
      <c r="A67" s="108"/>
      <c r="B67" s="3">
        <v>30.82</v>
      </c>
      <c r="C67" s="16">
        <v>25.4</v>
      </c>
      <c r="D67" s="16">
        <v>97.06</v>
      </c>
      <c r="E67" s="5">
        <f>D67*4+C67*9+B67*4</f>
        <v>740.12</v>
      </c>
      <c r="F67" s="3">
        <v>35.119999999999997</v>
      </c>
      <c r="G67" s="16">
        <v>31.21</v>
      </c>
      <c r="H67" s="16">
        <v>102.8</v>
      </c>
      <c r="I67" s="5">
        <f>H67*4+G67*9+F67*4</f>
        <v>832.56999999999994</v>
      </c>
      <c r="J67" s="34"/>
      <c r="K67" s="34"/>
      <c r="L67" s="34"/>
    </row>
    <row r="68" spans="1:12" ht="15.75" x14ac:dyDescent="0.25">
      <c r="A68" s="28" t="s">
        <v>10</v>
      </c>
      <c r="B68" s="80">
        <f>E67*100/2200</f>
        <v>33.641818181818181</v>
      </c>
      <c r="C68" s="81"/>
      <c r="D68" s="81"/>
      <c r="E68" s="82"/>
      <c r="F68" s="80">
        <f>I67*100/2700</f>
        <v>30.835925925925928</v>
      </c>
      <c r="G68" s="81"/>
      <c r="H68" s="81"/>
      <c r="I68" s="82"/>
      <c r="J68" s="34"/>
      <c r="K68" s="34"/>
      <c r="L68" s="34"/>
    </row>
    <row r="69" spans="1:12" ht="18.75" x14ac:dyDescent="0.25">
      <c r="A69" s="36" t="s">
        <v>33</v>
      </c>
      <c r="B69" s="37"/>
      <c r="C69" s="37"/>
      <c r="D69" s="37"/>
      <c r="E69" s="38"/>
      <c r="F69" s="37"/>
      <c r="G69" s="37"/>
      <c r="H69" s="37"/>
      <c r="I69" s="38"/>
      <c r="J69" s="34"/>
      <c r="K69" s="34"/>
      <c r="L69" s="34"/>
    </row>
    <row r="70" spans="1:12" x14ac:dyDescent="0.25">
      <c r="A70" s="18" t="s">
        <v>120</v>
      </c>
      <c r="B70" s="57">
        <v>75</v>
      </c>
      <c r="C70" s="58"/>
      <c r="D70" s="58"/>
      <c r="E70" s="59"/>
      <c r="F70" s="57">
        <v>90</v>
      </c>
      <c r="G70" s="58"/>
      <c r="H70" s="58"/>
      <c r="I70" s="59"/>
      <c r="J70" s="34"/>
      <c r="K70" s="34"/>
      <c r="L70" s="34"/>
    </row>
    <row r="71" spans="1:12" ht="17.25" customHeight="1" x14ac:dyDescent="0.25">
      <c r="A71" s="48" t="s">
        <v>135</v>
      </c>
      <c r="B71" s="57">
        <v>15</v>
      </c>
      <c r="C71" s="58"/>
      <c r="D71" s="58"/>
      <c r="E71" s="59"/>
      <c r="F71" s="57">
        <v>35</v>
      </c>
      <c r="G71" s="58"/>
      <c r="H71" s="58"/>
      <c r="I71" s="59"/>
      <c r="J71" s="34"/>
      <c r="K71" s="34"/>
      <c r="L71" s="34"/>
    </row>
    <row r="72" spans="1:12" x14ac:dyDescent="0.25">
      <c r="A72" s="18" t="s">
        <v>54</v>
      </c>
      <c r="B72" s="57">
        <v>200</v>
      </c>
      <c r="C72" s="58"/>
      <c r="D72" s="58"/>
      <c r="E72" s="59"/>
      <c r="F72" s="57">
        <v>200</v>
      </c>
      <c r="G72" s="58"/>
      <c r="H72" s="58"/>
      <c r="I72" s="59"/>
      <c r="J72" s="34"/>
      <c r="K72" s="34"/>
      <c r="L72" s="34"/>
    </row>
    <row r="73" spans="1:12" ht="15.75" x14ac:dyDescent="0.25">
      <c r="A73" s="107" t="s">
        <v>34</v>
      </c>
      <c r="B73" s="3" t="s">
        <v>5</v>
      </c>
      <c r="C73" s="4" t="s">
        <v>6</v>
      </c>
      <c r="D73" s="4" t="s">
        <v>7</v>
      </c>
      <c r="E73" s="5" t="s">
        <v>9</v>
      </c>
      <c r="F73" s="3" t="s">
        <v>5</v>
      </c>
      <c r="G73" s="4" t="s">
        <v>6</v>
      </c>
      <c r="H73" s="4" t="s">
        <v>7</v>
      </c>
      <c r="I73" s="5" t="s">
        <v>9</v>
      </c>
      <c r="J73" s="34"/>
      <c r="K73" s="34"/>
      <c r="L73" s="34"/>
    </row>
    <row r="74" spans="1:12" ht="16.5" thickBot="1" x14ac:dyDescent="0.3">
      <c r="A74" s="118"/>
      <c r="B74" s="19">
        <v>7.87</v>
      </c>
      <c r="C74" s="20">
        <v>7.02</v>
      </c>
      <c r="D74" s="20">
        <v>58.54</v>
      </c>
      <c r="E74" s="5">
        <f>D74*4+C74*9+B74*4</f>
        <v>328.82</v>
      </c>
      <c r="F74" s="19">
        <v>8.3800000000000008</v>
      </c>
      <c r="G74" s="20">
        <v>7.43</v>
      </c>
      <c r="H74" s="20">
        <v>73.290000000000006</v>
      </c>
      <c r="I74" s="5">
        <f>H74*4+G74*9+F74*4</f>
        <v>393.55</v>
      </c>
      <c r="J74" s="34"/>
      <c r="K74" s="34"/>
      <c r="L74" s="51"/>
    </row>
    <row r="75" spans="1:12" ht="15.75" x14ac:dyDescent="0.25">
      <c r="A75" s="6" t="s">
        <v>10</v>
      </c>
      <c r="B75" s="60">
        <f>E74*100/2200</f>
        <v>14.946363636363637</v>
      </c>
      <c r="C75" s="61"/>
      <c r="D75" s="61"/>
      <c r="E75" s="62"/>
      <c r="F75" s="60">
        <f>I74*100/2700</f>
        <v>14.575925925925926</v>
      </c>
      <c r="G75" s="61"/>
      <c r="H75" s="61"/>
      <c r="I75" s="62"/>
      <c r="J75" s="34"/>
      <c r="K75" s="34"/>
      <c r="L75" s="34"/>
    </row>
    <row r="76" spans="1:12" ht="15.75" x14ac:dyDescent="0.25">
      <c r="A76" s="107" t="s">
        <v>35</v>
      </c>
      <c r="B76" s="3" t="s">
        <v>5</v>
      </c>
      <c r="C76" s="4" t="s">
        <v>6</v>
      </c>
      <c r="D76" s="4" t="s">
        <v>7</v>
      </c>
      <c r="E76" s="5" t="s">
        <v>9</v>
      </c>
      <c r="F76" s="3" t="s">
        <v>5</v>
      </c>
      <c r="G76" s="4" t="s">
        <v>6</v>
      </c>
      <c r="H76" s="4" t="s">
        <v>7</v>
      </c>
      <c r="I76" s="5" t="s">
        <v>9</v>
      </c>
      <c r="J76" s="34"/>
      <c r="K76" s="34"/>
      <c r="L76" s="34"/>
    </row>
    <row r="77" spans="1:12" ht="15.75" x14ac:dyDescent="0.25">
      <c r="A77" s="108"/>
      <c r="B77" s="3">
        <f t="shared" ref="B77:I77" si="1">B74+B67+B54</f>
        <v>56.86</v>
      </c>
      <c r="C77" s="3">
        <f t="shared" si="1"/>
        <v>54.47</v>
      </c>
      <c r="D77" s="3">
        <f t="shared" si="1"/>
        <v>223.78</v>
      </c>
      <c r="E77" s="3">
        <f t="shared" si="1"/>
        <v>1612.7900000000002</v>
      </c>
      <c r="F77" s="3">
        <f t="shared" si="1"/>
        <v>65.13</v>
      </c>
      <c r="G77" s="3">
        <f t="shared" si="1"/>
        <v>65.58</v>
      </c>
      <c r="H77" s="3">
        <f t="shared" si="1"/>
        <v>261.36</v>
      </c>
      <c r="I77" s="3">
        <f t="shared" si="1"/>
        <v>1896.1799999999998</v>
      </c>
      <c r="J77" s="34"/>
      <c r="K77" s="34"/>
      <c r="L77" s="51"/>
    </row>
    <row r="78" spans="1:12" ht="16.5" thickBot="1" x14ac:dyDescent="0.3">
      <c r="A78" s="7" t="s">
        <v>36</v>
      </c>
      <c r="B78" s="8">
        <f>(B77*4/E77*100)</f>
        <v>14.102269979352549</v>
      </c>
      <c r="C78" s="32">
        <f>C77*9/E77*100</f>
        <v>30.396393826846641</v>
      </c>
      <c r="D78" s="9">
        <v>55.5</v>
      </c>
      <c r="E78" s="11"/>
      <c r="F78" s="8">
        <f>(F77*4/I77*100)</f>
        <v>13.739201974496092</v>
      </c>
      <c r="G78" s="32">
        <v>31.14</v>
      </c>
      <c r="H78" s="9">
        <f>((H77*4/I77*100))-0.01</f>
        <v>55.124006265227997</v>
      </c>
      <c r="I78" s="11"/>
      <c r="J78" s="34"/>
      <c r="K78" s="34"/>
      <c r="L78" s="34"/>
    </row>
    <row r="79" spans="1:12" ht="15.75" x14ac:dyDescent="0.25">
      <c r="A79" s="39" t="s">
        <v>13</v>
      </c>
      <c r="B79" s="40"/>
      <c r="C79" s="40"/>
      <c r="D79" s="40"/>
      <c r="E79" s="41"/>
      <c r="F79" s="40"/>
      <c r="G79" s="40"/>
      <c r="H79" s="40"/>
      <c r="I79" s="41"/>
      <c r="J79" s="34"/>
      <c r="K79" s="34"/>
      <c r="L79" s="34"/>
    </row>
    <row r="80" spans="1:12" x14ac:dyDescent="0.25">
      <c r="A80" s="10" t="s">
        <v>8</v>
      </c>
      <c r="B80" s="95" t="s">
        <v>0</v>
      </c>
      <c r="C80" s="96"/>
      <c r="D80" s="96"/>
      <c r="E80" s="97"/>
      <c r="F80" s="95" t="s">
        <v>81</v>
      </c>
      <c r="G80" s="96"/>
      <c r="H80" s="96"/>
      <c r="I80" s="97"/>
      <c r="J80" s="34"/>
      <c r="K80" s="34"/>
      <c r="L80" s="34"/>
    </row>
    <row r="81" spans="1:12" ht="15.75" customHeight="1" x14ac:dyDescent="0.25">
      <c r="A81" s="10"/>
      <c r="B81" s="98" t="s">
        <v>1</v>
      </c>
      <c r="C81" s="99"/>
      <c r="D81" s="99"/>
      <c r="E81" s="100"/>
      <c r="F81" s="98" t="s">
        <v>1</v>
      </c>
      <c r="G81" s="99"/>
      <c r="H81" s="99"/>
      <c r="I81" s="100"/>
      <c r="J81" s="34"/>
      <c r="K81" s="34"/>
      <c r="L81" s="34"/>
    </row>
    <row r="82" spans="1:12" ht="18.75" x14ac:dyDescent="0.25">
      <c r="A82" s="36" t="s">
        <v>80</v>
      </c>
      <c r="B82" s="37"/>
      <c r="C82" s="37"/>
      <c r="D82" s="37"/>
      <c r="E82" s="38"/>
      <c r="F82" s="37"/>
      <c r="G82" s="37"/>
      <c r="H82" s="37"/>
      <c r="I82" s="38"/>
      <c r="J82" s="34"/>
      <c r="K82" s="34"/>
      <c r="L82" s="34"/>
    </row>
    <row r="83" spans="1:12" ht="20.25" customHeight="1" x14ac:dyDescent="0.25">
      <c r="A83" s="10" t="s">
        <v>121</v>
      </c>
      <c r="B83" s="57" t="s">
        <v>158</v>
      </c>
      <c r="C83" s="58"/>
      <c r="D83" s="58"/>
      <c r="E83" s="59"/>
      <c r="F83" s="57" t="s">
        <v>159</v>
      </c>
      <c r="G83" s="58"/>
      <c r="H83" s="58"/>
      <c r="I83" s="59"/>
      <c r="J83" s="34"/>
      <c r="K83" s="34"/>
      <c r="L83" s="34"/>
    </row>
    <row r="84" spans="1:12" ht="7.7" customHeight="1" x14ac:dyDescent="0.25">
      <c r="A84" s="115" t="s">
        <v>164</v>
      </c>
      <c r="B84" s="109" t="s">
        <v>165</v>
      </c>
      <c r="C84" s="110"/>
      <c r="D84" s="110"/>
      <c r="E84" s="111"/>
      <c r="F84" s="101">
        <v>65</v>
      </c>
      <c r="G84" s="102"/>
      <c r="H84" s="102"/>
      <c r="I84" s="103"/>
      <c r="J84" s="34"/>
      <c r="K84" s="34"/>
      <c r="L84" s="34"/>
    </row>
    <row r="85" spans="1:12" ht="7.7" customHeight="1" x14ac:dyDescent="0.25">
      <c r="A85" s="116"/>
      <c r="B85" s="112"/>
      <c r="C85" s="113"/>
      <c r="D85" s="113"/>
      <c r="E85" s="114"/>
      <c r="F85" s="104"/>
      <c r="G85" s="105"/>
      <c r="H85" s="105"/>
      <c r="I85" s="106"/>
      <c r="J85" s="34"/>
      <c r="K85" s="34"/>
      <c r="L85" s="34"/>
    </row>
    <row r="86" spans="1:12" ht="15.75" customHeight="1" x14ac:dyDescent="0.25">
      <c r="A86" s="10" t="s">
        <v>39</v>
      </c>
      <c r="B86" s="57" t="s">
        <v>96</v>
      </c>
      <c r="C86" s="58"/>
      <c r="D86" s="58"/>
      <c r="E86" s="59"/>
      <c r="F86" s="57">
        <v>100</v>
      </c>
      <c r="G86" s="58"/>
      <c r="H86" s="58"/>
      <c r="I86" s="59"/>
      <c r="J86" s="34"/>
      <c r="K86" s="34"/>
      <c r="L86" s="34"/>
    </row>
    <row r="87" spans="1:12" x14ac:dyDescent="0.25">
      <c r="A87" s="10" t="s">
        <v>57</v>
      </c>
      <c r="B87" s="57" t="s">
        <v>94</v>
      </c>
      <c r="C87" s="58"/>
      <c r="D87" s="58"/>
      <c r="E87" s="59"/>
      <c r="F87" s="57" t="s">
        <v>94</v>
      </c>
      <c r="G87" s="58"/>
      <c r="H87" s="58"/>
      <c r="I87" s="59"/>
      <c r="J87" s="34"/>
      <c r="K87" s="34"/>
      <c r="L87" s="34"/>
    </row>
    <row r="88" spans="1:12" ht="13.5" customHeight="1" x14ac:dyDescent="0.25">
      <c r="A88" s="107" t="s">
        <v>2</v>
      </c>
      <c r="B88" s="3" t="s">
        <v>5</v>
      </c>
      <c r="C88" s="4" t="s">
        <v>6</v>
      </c>
      <c r="D88" s="4" t="s">
        <v>7</v>
      </c>
      <c r="E88" s="5" t="s">
        <v>9</v>
      </c>
      <c r="F88" s="3" t="s">
        <v>5</v>
      </c>
      <c r="G88" s="4" t="s">
        <v>6</v>
      </c>
      <c r="H88" s="4" t="s">
        <v>7</v>
      </c>
      <c r="I88" s="5" t="s">
        <v>9</v>
      </c>
      <c r="J88" s="34"/>
      <c r="K88" s="34"/>
      <c r="L88" s="34"/>
    </row>
    <row r="89" spans="1:12" ht="15.75" x14ac:dyDescent="0.25">
      <c r="A89" s="108"/>
      <c r="B89" s="3">
        <v>18.41</v>
      </c>
      <c r="C89" s="4">
        <v>23.53</v>
      </c>
      <c r="D89" s="4">
        <v>59.32</v>
      </c>
      <c r="E89" s="5">
        <f>D89*4+C89*9+B89*4</f>
        <v>522.69000000000005</v>
      </c>
      <c r="F89" s="3">
        <v>19.95</v>
      </c>
      <c r="G89" s="4">
        <v>25.35</v>
      </c>
      <c r="H89" s="4">
        <v>74.17</v>
      </c>
      <c r="I89" s="5">
        <f>H89*4+G89*9+F89*4</f>
        <v>604.63</v>
      </c>
      <c r="J89" s="34"/>
      <c r="K89" s="34"/>
      <c r="L89" s="34"/>
    </row>
    <row r="90" spans="1:12" ht="15.75" x14ac:dyDescent="0.25">
      <c r="A90" s="28" t="s">
        <v>10</v>
      </c>
      <c r="B90" s="80">
        <f>E89*100/2200</f>
        <v>23.758636363636366</v>
      </c>
      <c r="C90" s="81"/>
      <c r="D90" s="81"/>
      <c r="E90" s="82"/>
      <c r="F90" s="80">
        <f>I89*100/2700</f>
        <v>22.393703703703704</v>
      </c>
      <c r="G90" s="81"/>
      <c r="H90" s="81"/>
      <c r="I90" s="82"/>
      <c r="J90" s="34"/>
      <c r="K90" s="34"/>
      <c r="L90" s="34"/>
    </row>
    <row r="91" spans="1:12" ht="18.75" x14ac:dyDescent="0.3">
      <c r="A91" s="42" t="s">
        <v>3</v>
      </c>
      <c r="B91" s="43"/>
      <c r="C91" s="43"/>
      <c r="D91" s="43"/>
      <c r="E91" s="44"/>
      <c r="F91" s="43"/>
      <c r="G91" s="43"/>
      <c r="H91" s="43"/>
      <c r="I91" s="44"/>
      <c r="J91" s="34"/>
      <c r="K91" s="34"/>
      <c r="L91" s="34"/>
    </row>
    <row r="92" spans="1:12" x14ac:dyDescent="0.25">
      <c r="A92" s="10" t="s">
        <v>105</v>
      </c>
      <c r="B92" s="57">
        <v>30</v>
      </c>
      <c r="C92" s="58"/>
      <c r="D92" s="58"/>
      <c r="E92" s="59"/>
      <c r="F92" s="57">
        <v>40</v>
      </c>
      <c r="G92" s="58"/>
      <c r="H92" s="58"/>
      <c r="I92" s="59"/>
      <c r="J92" s="34"/>
      <c r="K92" s="34"/>
      <c r="L92" s="34"/>
    </row>
    <row r="93" spans="1:12" x14ac:dyDescent="0.25">
      <c r="A93" s="10" t="s">
        <v>106</v>
      </c>
      <c r="B93" s="57">
        <v>30</v>
      </c>
      <c r="C93" s="58"/>
      <c r="D93" s="58"/>
      <c r="E93" s="59"/>
      <c r="F93" s="57">
        <v>40</v>
      </c>
      <c r="G93" s="58"/>
      <c r="H93" s="58"/>
      <c r="I93" s="59"/>
      <c r="J93" s="34"/>
      <c r="K93" s="34"/>
      <c r="L93" s="34"/>
    </row>
    <row r="94" spans="1:12" ht="15.75" customHeight="1" x14ac:dyDescent="0.25">
      <c r="A94" s="10" t="s">
        <v>29</v>
      </c>
      <c r="B94" s="68">
        <v>200</v>
      </c>
      <c r="C94" s="69"/>
      <c r="D94" s="69"/>
      <c r="E94" s="70"/>
      <c r="F94" s="68">
        <v>200</v>
      </c>
      <c r="G94" s="69"/>
      <c r="H94" s="69"/>
      <c r="I94" s="70"/>
      <c r="J94" s="34"/>
      <c r="K94" s="34"/>
      <c r="L94" s="34"/>
    </row>
    <row r="95" spans="1:12" x14ac:dyDescent="0.25">
      <c r="A95" s="10" t="s">
        <v>58</v>
      </c>
      <c r="B95" s="57">
        <v>80</v>
      </c>
      <c r="C95" s="58"/>
      <c r="D95" s="58"/>
      <c r="E95" s="59"/>
      <c r="F95" s="57">
        <v>115</v>
      </c>
      <c r="G95" s="58"/>
      <c r="H95" s="58"/>
      <c r="I95" s="59"/>
      <c r="J95" s="34"/>
      <c r="K95" s="34"/>
      <c r="L95" s="34"/>
    </row>
    <row r="96" spans="1:12" x14ac:dyDescent="0.25">
      <c r="A96" s="10" t="s">
        <v>41</v>
      </c>
      <c r="B96" s="57">
        <v>170</v>
      </c>
      <c r="C96" s="58"/>
      <c r="D96" s="58"/>
      <c r="E96" s="59"/>
      <c r="F96" s="57">
        <v>185</v>
      </c>
      <c r="G96" s="58"/>
      <c r="H96" s="58"/>
      <c r="I96" s="59"/>
      <c r="J96" s="34"/>
      <c r="K96" s="34"/>
      <c r="L96" s="34"/>
    </row>
    <row r="97" spans="1:12" x14ac:dyDescent="0.25">
      <c r="A97" s="10" t="s">
        <v>27</v>
      </c>
      <c r="B97" s="57">
        <v>40</v>
      </c>
      <c r="C97" s="58"/>
      <c r="D97" s="58"/>
      <c r="E97" s="59"/>
      <c r="F97" s="57">
        <v>45</v>
      </c>
      <c r="G97" s="58"/>
      <c r="H97" s="58"/>
      <c r="I97" s="59"/>
      <c r="J97" s="34"/>
      <c r="K97" s="34"/>
      <c r="L97" s="34"/>
    </row>
    <row r="98" spans="1:12" x14ac:dyDescent="0.25">
      <c r="A98" s="10" t="s">
        <v>22</v>
      </c>
      <c r="B98" s="57">
        <v>45</v>
      </c>
      <c r="C98" s="58"/>
      <c r="D98" s="58"/>
      <c r="E98" s="59"/>
      <c r="F98" s="57">
        <v>50</v>
      </c>
      <c r="G98" s="58"/>
      <c r="H98" s="58"/>
      <c r="I98" s="59"/>
      <c r="J98" s="34"/>
      <c r="K98" s="34"/>
      <c r="L98" s="34"/>
    </row>
    <row r="99" spans="1:12" ht="15.75" customHeight="1" x14ac:dyDescent="0.25">
      <c r="A99" s="21" t="s">
        <v>122</v>
      </c>
      <c r="B99" s="57">
        <v>200</v>
      </c>
      <c r="C99" s="58"/>
      <c r="D99" s="58"/>
      <c r="E99" s="59"/>
      <c r="F99" s="57">
        <v>200</v>
      </c>
      <c r="G99" s="58"/>
      <c r="H99" s="58"/>
      <c r="I99" s="59"/>
      <c r="J99" s="34"/>
      <c r="K99" s="34"/>
      <c r="L99" s="34"/>
    </row>
    <row r="100" spans="1:12" ht="15.75" x14ac:dyDescent="0.25">
      <c r="A100" s="107" t="s">
        <v>4</v>
      </c>
      <c r="B100" s="3" t="s">
        <v>5</v>
      </c>
      <c r="C100" s="4" t="s">
        <v>6</v>
      </c>
      <c r="D100" s="4" t="s">
        <v>7</v>
      </c>
      <c r="E100" s="5" t="s">
        <v>9</v>
      </c>
      <c r="F100" s="3" t="s">
        <v>5</v>
      </c>
      <c r="G100" s="4" t="s">
        <v>6</v>
      </c>
      <c r="H100" s="4" t="s">
        <v>7</v>
      </c>
      <c r="I100" s="5" t="s">
        <v>9</v>
      </c>
      <c r="J100" s="34"/>
      <c r="K100" s="34"/>
      <c r="L100" s="34"/>
    </row>
    <row r="101" spans="1:12" ht="15.75" x14ac:dyDescent="0.25">
      <c r="A101" s="108"/>
      <c r="B101" s="3">
        <v>30.18</v>
      </c>
      <c r="C101" s="22">
        <v>24.02</v>
      </c>
      <c r="D101" s="22">
        <v>106.81</v>
      </c>
      <c r="E101" s="5">
        <f>D101*4+C101*9+B101*4</f>
        <v>764.1400000000001</v>
      </c>
      <c r="F101" s="3">
        <v>38.56</v>
      </c>
      <c r="G101" s="22">
        <v>30.4</v>
      </c>
      <c r="H101" s="22">
        <v>118.4</v>
      </c>
      <c r="I101" s="5">
        <f>H101*4+G101*9+F101*4</f>
        <v>901.44</v>
      </c>
      <c r="J101" s="34"/>
      <c r="K101" s="34"/>
      <c r="L101" s="34"/>
    </row>
    <row r="102" spans="1:12" ht="15.75" x14ac:dyDescent="0.25">
      <c r="A102" s="28" t="s">
        <v>10</v>
      </c>
      <c r="B102" s="89">
        <f>E101*100/2200</f>
        <v>34.733636363636371</v>
      </c>
      <c r="C102" s="90"/>
      <c r="D102" s="90"/>
      <c r="E102" s="91"/>
      <c r="F102" s="89">
        <f>I101*100/2700</f>
        <v>33.386666666666663</v>
      </c>
      <c r="G102" s="90"/>
      <c r="H102" s="90"/>
      <c r="I102" s="91"/>
      <c r="J102" s="34"/>
      <c r="K102" s="34"/>
      <c r="L102" s="34"/>
    </row>
    <row r="103" spans="1:12" ht="18.75" x14ac:dyDescent="0.25">
      <c r="A103" s="36" t="s">
        <v>33</v>
      </c>
      <c r="B103" s="37"/>
      <c r="C103" s="37"/>
      <c r="D103" s="37"/>
      <c r="E103" s="38"/>
      <c r="F103" s="37"/>
      <c r="G103" s="37"/>
      <c r="H103" s="37"/>
      <c r="I103" s="38"/>
      <c r="J103" s="34"/>
      <c r="K103" s="34"/>
      <c r="L103" s="34"/>
    </row>
    <row r="104" spans="1:12" x14ac:dyDescent="0.25">
      <c r="A104" s="17" t="s">
        <v>61</v>
      </c>
      <c r="B104" s="77">
        <v>200</v>
      </c>
      <c r="C104" s="78"/>
      <c r="D104" s="78"/>
      <c r="E104" s="79"/>
      <c r="F104" s="77">
        <v>180</v>
      </c>
      <c r="G104" s="78"/>
      <c r="H104" s="78"/>
      <c r="I104" s="79"/>
      <c r="J104" s="34"/>
      <c r="K104" s="34"/>
      <c r="L104" s="34"/>
    </row>
    <row r="105" spans="1:12" x14ac:dyDescent="0.25">
      <c r="A105" s="49" t="s">
        <v>137</v>
      </c>
      <c r="B105" s="77">
        <v>15</v>
      </c>
      <c r="C105" s="78"/>
      <c r="D105" s="78"/>
      <c r="E105" s="79"/>
      <c r="F105" s="77">
        <v>20</v>
      </c>
      <c r="G105" s="78"/>
      <c r="H105" s="78"/>
      <c r="I105" s="79"/>
      <c r="J105" s="34"/>
      <c r="K105" s="34"/>
      <c r="L105" s="34"/>
    </row>
    <row r="106" spans="1:12" ht="15.75" customHeight="1" x14ac:dyDescent="0.25">
      <c r="A106" s="18" t="s">
        <v>37</v>
      </c>
      <c r="B106" s="77">
        <v>10</v>
      </c>
      <c r="C106" s="78"/>
      <c r="D106" s="78"/>
      <c r="E106" s="79"/>
      <c r="F106" s="77">
        <v>20</v>
      </c>
      <c r="G106" s="78"/>
      <c r="H106" s="78"/>
      <c r="I106" s="79"/>
      <c r="J106" s="34"/>
      <c r="K106" s="34"/>
      <c r="L106" s="34"/>
    </row>
    <row r="107" spans="1:12" x14ac:dyDescent="0.25">
      <c r="A107" s="18" t="s">
        <v>38</v>
      </c>
      <c r="B107" s="77">
        <v>200</v>
      </c>
      <c r="C107" s="78"/>
      <c r="D107" s="78"/>
      <c r="E107" s="79"/>
      <c r="F107" s="77">
        <v>200</v>
      </c>
      <c r="G107" s="78"/>
      <c r="H107" s="78"/>
      <c r="I107" s="79"/>
      <c r="J107" s="34"/>
      <c r="K107" s="34"/>
      <c r="L107" s="34"/>
    </row>
    <row r="108" spans="1:12" ht="15.75" x14ac:dyDescent="0.25">
      <c r="A108" s="107" t="s">
        <v>34</v>
      </c>
      <c r="B108" s="3" t="s">
        <v>5</v>
      </c>
      <c r="C108" s="4" t="s">
        <v>6</v>
      </c>
      <c r="D108" s="4" t="s">
        <v>7</v>
      </c>
      <c r="E108" s="5" t="s">
        <v>9</v>
      </c>
      <c r="F108" s="3" t="s">
        <v>5</v>
      </c>
      <c r="G108" s="4" t="s">
        <v>6</v>
      </c>
      <c r="H108" s="4" t="s">
        <v>7</v>
      </c>
      <c r="I108" s="5" t="s">
        <v>9</v>
      </c>
      <c r="J108" s="34"/>
      <c r="K108" s="34"/>
      <c r="L108" s="34"/>
    </row>
    <row r="109" spans="1:12" ht="16.5" customHeight="1" thickBot="1" x14ac:dyDescent="0.3">
      <c r="A109" s="118"/>
      <c r="B109" s="19">
        <v>8.6</v>
      </c>
      <c r="C109" s="20">
        <v>6.9</v>
      </c>
      <c r="D109" s="20">
        <v>54.92</v>
      </c>
      <c r="E109" s="5">
        <f>D109*4+C109*9+B109*4</f>
        <v>316.18</v>
      </c>
      <c r="F109" s="19">
        <v>10.33</v>
      </c>
      <c r="G109" s="20">
        <v>8.73</v>
      </c>
      <c r="H109" s="20">
        <v>70.58</v>
      </c>
      <c r="I109" s="5">
        <f>H109*4+G109*9+F109*4</f>
        <v>402.21</v>
      </c>
      <c r="J109" s="34"/>
      <c r="K109" s="34"/>
      <c r="L109" s="34"/>
    </row>
    <row r="110" spans="1:12" ht="15.75" customHeight="1" x14ac:dyDescent="0.25">
      <c r="A110" s="6" t="s">
        <v>10</v>
      </c>
      <c r="B110" s="92">
        <f>E109*100/2200</f>
        <v>14.371818181818181</v>
      </c>
      <c r="C110" s="93"/>
      <c r="D110" s="93"/>
      <c r="E110" s="94"/>
      <c r="F110" s="92">
        <f>I109*100/2700</f>
        <v>14.896666666666667</v>
      </c>
      <c r="G110" s="93"/>
      <c r="H110" s="93"/>
      <c r="I110" s="94"/>
      <c r="J110" s="34"/>
      <c r="K110" s="34"/>
      <c r="L110" s="34"/>
    </row>
    <row r="111" spans="1:12" ht="15.75" x14ac:dyDescent="0.25">
      <c r="A111" s="107" t="s">
        <v>35</v>
      </c>
      <c r="B111" s="3" t="s">
        <v>5</v>
      </c>
      <c r="C111" s="4" t="s">
        <v>6</v>
      </c>
      <c r="D111" s="4" t="s">
        <v>7</v>
      </c>
      <c r="E111" s="5" t="s">
        <v>9</v>
      </c>
      <c r="F111" s="3" t="s">
        <v>5</v>
      </c>
      <c r="G111" s="4" t="s">
        <v>6</v>
      </c>
      <c r="H111" s="4" t="s">
        <v>7</v>
      </c>
      <c r="I111" s="5" t="s">
        <v>9</v>
      </c>
      <c r="J111" s="34"/>
      <c r="K111" s="51"/>
      <c r="L111" s="34"/>
    </row>
    <row r="112" spans="1:12" ht="15.75" x14ac:dyDescent="0.25">
      <c r="A112" s="108"/>
      <c r="B112" s="3">
        <f t="shared" ref="B112:I112" si="2">B109+B101+B89</f>
        <v>57.19</v>
      </c>
      <c r="C112" s="3">
        <f t="shared" si="2"/>
        <v>54.45</v>
      </c>
      <c r="D112" s="3">
        <f t="shared" si="2"/>
        <v>221.05</v>
      </c>
      <c r="E112" s="3">
        <f t="shared" si="2"/>
        <v>1603.0100000000002</v>
      </c>
      <c r="F112" s="3">
        <f t="shared" si="2"/>
        <v>68.84</v>
      </c>
      <c r="G112" s="3">
        <f t="shared" si="2"/>
        <v>64.47999999999999</v>
      </c>
      <c r="H112" s="3">
        <f t="shared" si="2"/>
        <v>263.15000000000003</v>
      </c>
      <c r="I112" s="3">
        <f t="shared" si="2"/>
        <v>1908.2800000000002</v>
      </c>
      <c r="J112" s="34"/>
      <c r="K112" s="51"/>
      <c r="L112" s="34"/>
    </row>
    <row r="113" spans="1:12" ht="15.6" thickBot="1" x14ac:dyDescent="0.4">
      <c r="A113" s="7" t="s">
        <v>36</v>
      </c>
      <c r="B113" s="8">
        <f>B112*4/E112*100</f>
        <v>14.270653333416508</v>
      </c>
      <c r="C113" s="9">
        <f>(C112*9/E112*100)-0.01</f>
        <v>30.560614032351634</v>
      </c>
      <c r="D113" s="9">
        <f>(D112*4/E112*100)+0.01</f>
        <v>55.168732634231844</v>
      </c>
      <c r="E113" s="11"/>
      <c r="F113" s="8">
        <f>F112*4/I112*100</f>
        <v>14.429748254973063</v>
      </c>
      <c r="G113" s="9">
        <f>(G112*9/I112*100)-0.01</f>
        <v>30.400631563502202</v>
      </c>
      <c r="H113" s="9">
        <f>(H112*4/I112*100)+0.01</f>
        <v>55.169620181524728</v>
      </c>
      <c r="I113" s="11"/>
      <c r="J113" s="34"/>
      <c r="K113" s="34"/>
      <c r="L113" s="34"/>
    </row>
    <row r="114" spans="1:12" ht="15.75" x14ac:dyDescent="0.25">
      <c r="A114" s="39" t="s">
        <v>16</v>
      </c>
      <c r="B114" s="40"/>
      <c r="C114" s="40"/>
      <c r="D114" s="40"/>
      <c r="E114" s="41"/>
      <c r="F114" s="40"/>
      <c r="G114" s="40"/>
      <c r="H114" s="40"/>
      <c r="I114" s="41"/>
      <c r="J114" s="34"/>
      <c r="K114" s="34"/>
      <c r="L114" s="34"/>
    </row>
    <row r="115" spans="1:12" x14ac:dyDescent="0.25">
      <c r="A115" s="10" t="s">
        <v>8</v>
      </c>
      <c r="B115" s="63" t="s">
        <v>0</v>
      </c>
      <c r="C115" s="63"/>
      <c r="D115" s="63"/>
      <c r="E115" s="63"/>
      <c r="F115" s="63" t="s">
        <v>81</v>
      </c>
      <c r="G115" s="63"/>
      <c r="H115" s="63"/>
      <c r="I115" s="63"/>
      <c r="J115" s="34"/>
      <c r="K115" s="34"/>
      <c r="L115" s="34"/>
    </row>
    <row r="116" spans="1:12" ht="19.5" customHeight="1" x14ac:dyDescent="0.25">
      <c r="A116" s="10"/>
      <c r="B116" s="64" t="s">
        <v>1</v>
      </c>
      <c r="C116" s="64"/>
      <c r="D116" s="64"/>
      <c r="E116" s="64"/>
      <c r="F116" s="64" t="s">
        <v>1</v>
      </c>
      <c r="G116" s="64"/>
      <c r="H116" s="64"/>
      <c r="I116" s="64"/>
      <c r="J116" s="34"/>
      <c r="K116" s="34"/>
      <c r="L116" s="34"/>
    </row>
    <row r="117" spans="1:12" ht="18.75" x14ac:dyDescent="0.25">
      <c r="A117" s="36" t="s">
        <v>80</v>
      </c>
      <c r="B117" s="37"/>
      <c r="C117" s="37"/>
      <c r="D117" s="37"/>
      <c r="E117" s="38"/>
      <c r="F117" s="37"/>
      <c r="G117" s="37"/>
      <c r="H117" s="37"/>
      <c r="I117" s="38"/>
      <c r="J117" s="34"/>
      <c r="K117" s="34"/>
      <c r="L117" s="34"/>
    </row>
    <row r="118" spans="1:12" x14ac:dyDescent="0.25">
      <c r="A118" s="10" t="s">
        <v>21</v>
      </c>
      <c r="B118" s="57">
        <v>120</v>
      </c>
      <c r="C118" s="58"/>
      <c r="D118" s="58"/>
      <c r="E118" s="59"/>
      <c r="F118" s="57">
        <v>150</v>
      </c>
      <c r="G118" s="58"/>
      <c r="H118" s="58"/>
      <c r="I118" s="59"/>
      <c r="J118" s="34"/>
      <c r="K118" s="34"/>
      <c r="L118" s="34"/>
    </row>
    <row r="119" spans="1:12" x14ac:dyDescent="0.25">
      <c r="A119" s="10" t="s">
        <v>123</v>
      </c>
      <c r="B119" s="57">
        <v>50</v>
      </c>
      <c r="C119" s="58"/>
      <c r="D119" s="58"/>
      <c r="E119" s="59"/>
      <c r="F119" s="57">
        <v>50</v>
      </c>
      <c r="G119" s="58"/>
      <c r="H119" s="58"/>
      <c r="I119" s="59"/>
      <c r="J119" s="34"/>
      <c r="K119" s="34"/>
      <c r="L119" s="34"/>
    </row>
    <row r="120" spans="1:12" x14ac:dyDescent="0.25">
      <c r="A120" s="10" t="s">
        <v>59</v>
      </c>
      <c r="B120" s="57">
        <v>40</v>
      </c>
      <c r="C120" s="58"/>
      <c r="D120" s="58"/>
      <c r="E120" s="59"/>
      <c r="F120" s="57">
        <v>40</v>
      </c>
      <c r="G120" s="58"/>
      <c r="H120" s="58"/>
      <c r="I120" s="59"/>
      <c r="J120" s="34"/>
      <c r="K120" s="34"/>
      <c r="L120" s="34"/>
    </row>
    <row r="121" spans="1:12" x14ac:dyDescent="0.25">
      <c r="A121" s="10" t="s">
        <v>39</v>
      </c>
      <c r="B121" s="57">
        <v>170</v>
      </c>
      <c r="C121" s="58"/>
      <c r="D121" s="58"/>
      <c r="E121" s="59"/>
      <c r="F121" s="57">
        <v>200</v>
      </c>
      <c r="G121" s="58"/>
      <c r="H121" s="58"/>
      <c r="I121" s="59"/>
      <c r="J121" s="34"/>
      <c r="K121" s="34"/>
      <c r="L121" s="34"/>
    </row>
    <row r="122" spans="1:12" x14ac:dyDescent="0.25">
      <c r="A122" s="21" t="s">
        <v>40</v>
      </c>
      <c r="B122" s="57" t="s">
        <v>94</v>
      </c>
      <c r="C122" s="58"/>
      <c r="D122" s="58"/>
      <c r="E122" s="59"/>
      <c r="F122" s="57" t="s">
        <v>94</v>
      </c>
      <c r="G122" s="58"/>
      <c r="H122" s="58"/>
      <c r="I122" s="59"/>
      <c r="J122" s="34"/>
      <c r="K122" s="34"/>
      <c r="L122" s="34"/>
    </row>
    <row r="123" spans="1:12" ht="15.75" customHeight="1" x14ac:dyDescent="0.25">
      <c r="A123" s="107" t="s">
        <v>2</v>
      </c>
      <c r="B123" s="3" t="s">
        <v>5</v>
      </c>
      <c r="C123" s="4" t="s">
        <v>6</v>
      </c>
      <c r="D123" s="4" t="s">
        <v>7</v>
      </c>
      <c r="E123" s="5" t="s">
        <v>9</v>
      </c>
      <c r="F123" s="3" t="s">
        <v>5</v>
      </c>
      <c r="G123" s="4" t="s">
        <v>6</v>
      </c>
      <c r="H123" s="4" t="s">
        <v>7</v>
      </c>
      <c r="I123" s="5" t="s">
        <v>9</v>
      </c>
      <c r="J123" s="34"/>
      <c r="K123" s="34"/>
      <c r="L123" s="34"/>
    </row>
    <row r="124" spans="1:12" ht="15.75" x14ac:dyDescent="0.25">
      <c r="A124" s="108"/>
      <c r="B124" s="3">
        <v>17.02</v>
      </c>
      <c r="C124" s="23">
        <v>12.23</v>
      </c>
      <c r="D124" s="4">
        <v>84.74</v>
      </c>
      <c r="E124" s="5">
        <f>D124*4+C124*9+B124*4</f>
        <v>517.11</v>
      </c>
      <c r="F124" s="3">
        <v>18.16</v>
      </c>
      <c r="G124" s="23">
        <v>13.22</v>
      </c>
      <c r="H124" s="4">
        <v>95</v>
      </c>
      <c r="I124" s="5">
        <f>H124*4+G124*9+F124*4</f>
        <v>571.62</v>
      </c>
      <c r="J124" s="34"/>
      <c r="K124" s="34"/>
      <c r="L124" s="34"/>
    </row>
    <row r="125" spans="1:12" ht="15.75" x14ac:dyDescent="0.25">
      <c r="A125" s="28" t="s">
        <v>10</v>
      </c>
      <c r="B125" s="80">
        <f>E124*100/2200</f>
        <v>23.504999999999999</v>
      </c>
      <c r="C125" s="81"/>
      <c r="D125" s="81"/>
      <c r="E125" s="82"/>
      <c r="F125" s="80">
        <f>I124*100/2700</f>
        <v>21.171111111111109</v>
      </c>
      <c r="G125" s="81"/>
      <c r="H125" s="81"/>
      <c r="I125" s="82"/>
      <c r="J125" s="34"/>
      <c r="K125" s="34"/>
      <c r="L125" s="34"/>
    </row>
    <row r="126" spans="1:12" ht="18.75" x14ac:dyDescent="0.25">
      <c r="A126" s="36" t="s">
        <v>3</v>
      </c>
      <c r="B126" s="37"/>
      <c r="C126" s="37"/>
      <c r="D126" s="37"/>
      <c r="E126" s="38"/>
      <c r="F126" s="37"/>
      <c r="G126" s="37"/>
      <c r="H126" s="37"/>
      <c r="I126" s="38"/>
      <c r="J126" s="34"/>
      <c r="K126" s="34"/>
      <c r="L126" s="34"/>
    </row>
    <row r="127" spans="1:12" x14ac:dyDescent="0.25">
      <c r="A127" s="10" t="s">
        <v>107</v>
      </c>
      <c r="B127" s="57">
        <v>40</v>
      </c>
      <c r="C127" s="58"/>
      <c r="D127" s="58"/>
      <c r="E127" s="59"/>
      <c r="F127" s="57">
        <v>50</v>
      </c>
      <c r="G127" s="58"/>
      <c r="H127" s="58"/>
      <c r="I127" s="59"/>
      <c r="J127" s="34"/>
      <c r="K127" s="34"/>
      <c r="L127" s="34"/>
    </row>
    <row r="128" spans="1:12" x14ac:dyDescent="0.25">
      <c r="A128" s="10" t="s">
        <v>25</v>
      </c>
      <c r="B128" s="68">
        <v>200</v>
      </c>
      <c r="C128" s="69"/>
      <c r="D128" s="69"/>
      <c r="E128" s="70"/>
      <c r="F128" s="68">
        <v>200</v>
      </c>
      <c r="G128" s="69"/>
      <c r="H128" s="69"/>
      <c r="I128" s="70"/>
      <c r="J128" s="34"/>
      <c r="K128" s="34"/>
      <c r="L128" s="34"/>
    </row>
    <row r="129" spans="1:12" x14ac:dyDescent="0.25">
      <c r="A129" s="47" t="s">
        <v>26</v>
      </c>
      <c r="B129" s="57">
        <v>10</v>
      </c>
      <c r="C129" s="58"/>
      <c r="D129" s="58"/>
      <c r="E129" s="59"/>
      <c r="F129" s="57">
        <v>10</v>
      </c>
      <c r="G129" s="58"/>
      <c r="H129" s="58"/>
      <c r="I129" s="59"/>
      <c r="J129" s="34"/>
      <c r="K129" s="34"/>
      <c r="L129" s="34"/>
    </row>
    <row r="130" spans="1:12" x14ac:dyDescent="0.25">
      <c r="A130" s="10" t="s">
        <v>124</v>
      </c>
      <c r="B130" s="57">
        <v>80</v>
      </c>
      <c r="C130" s="58"/>
      <c r="D130" s="58"/>
      <c r="E130" s="59"/>
      <c r="F130" s="57">
        <v>100</v>
      </c>
      <c r="G130" s="58"/>
      <c r="H130" s="58"/>
      <c r="I130" s="59"/>
      <c r="J130" s="34"/>
      <c r="K130" s="34"/>
      <c r="L130" s="34"/>
    </row>
    <row r="131" spans="1:12" ht="18" customHeight="1" x14ac:dyDescent="0.25">
      <c r="A131" s="10" t="s">
        <v>84</v>
      </c>
      <c r="B131" s="57">
        <v>120</v>
      </c>
      <c r="C131" s="58"/>
      <c r="D131" s="58"/>
      <c r="E131" s="59"/>
      <c r="F131" s="57">
        <v>14</v>
      </c>
      <c r="G131" s="58"/>
      <c r="H131" s="58"/>
      <c r="I131" s="59"/>
      <c r="J131" s="34"/>
      <c r="K131" s="34"/>
      <c r="L131" s="34"/>
    </row>
    <row r="132" spans="1:12" x14ac:dyDescent="0.25">
      <c r="A132" s="10" t="s">
        <v>27</v>
      </c>
      <c r="B132" s="57">
        <v>20</v>
      </c>
      <c r="C132" s="58"/>
      <c r="D132" s="58"/>
      <c r="E132" s="59"/>
      <c r="F132" s="57">
        <v>20</v>
      </c>
      <c r="G132" s="58"/>
      <c r="H132" s="58"/>
      <c r="I132" s="59"/>
      <c r="J132" s="34"/>
      <c r="K132" s="34"/>
      <c r="L132" s="34"/>
    </row>
    <row r="133" spans="1:12" x14ac:dyDescent="0.25">
      <c r="A133" s="10" t="s">
        <v>22</v>
      </c>
      <c r="B133" s="57">
        <v>35</v>
      </c>
      <c r="C133" s="58"/>
      <c r="D133" s="58"/>
      <c r="E133" s="59"/>
      <c r="F133" s="57">
        <v>40</v>
      </c>
      <c r="G133" s="58"/>
      <c r="H133" s="58"/>
      <c r="I133" s="59"/>
      <c r="J133" s="34"/>
      <c r="K133" s="34"/>
      <c r="L133" s="34"/>
    </row>
    <row r="134" spans="1:12" x14ac:dyDescent="0.25">
      <c r="A134" s="10" t="s">
        <v>125</v>
      </c>
      <c r="B134" s="57">
        <v>200</v>
      </c>
      <c r="C134" s="58"/>
      <c r="D134" s="58"/>
      <c r="E134" s="59"/>
      <c r="F134" s="57">
        <v>200</v>
      </c>
      <c r="G134" s="58"/>
      <c r="H134" s="58"/>
      <c r="I134" s="59"/>
      <c r="J134" s="34"/>
      <c r="K134" s="34"/>
      <c r="L134" s="34"/>
    </row>
    <row r="135" spans="1:12" ht="15.75" customHeight="1" x14ac:dyDescent="0.25">
      <c r="A135" s="107" t="s">
        <v>4</v>
      </c>
      <c r="B135" s="3" t="s">
        <v>5</v>
      </c>
      <c r="C135" s="4" t="s">
        <v>6</v>
      </c>
      <c r="D135" s="4" t="s">
        <v>7</v>
      </c>
      <c r="E135" s="5" t="s">
        <v>9</v>
      </c>
      <c r="F135" s="3" t="s">
        <v>5</v>
      </c>
      <c r="G135" s="4" t="s">
        <v>6</v>
      </c>
      <c r="H135" s="4" t="s">
        <v>7</v>
      </c>
      <c r="I135" s="5" t="s">
        <v>9</v>
      </c>
      <c r="J135" s="34"/>
      <c r="K135" s="34"/>
      <c r="L135" s="34"/>
    </row>
    <row r="136" spans="1:12" ht="15.75" x14ac:dyDescent="0.25">
      <c r="A136" s="108"/>
      <c r="B136" s="3">
        <v>25.91</v>
      </c>
      <c r="C136" s="22">
        <v>39.53</v>
      </c>
      <c r="D136" s="22">
        <v>72.959999999999994</v>
      </c>
      <c r="E136" s="5">
        <f>D136*4+C136*9+B136*4</f>
        <v>751.24999999999989</v>
      </c>
      <c r="F136" s="3">
        <v>32.9</v>
      </c>
      <c r="G136" s="22">
        <v>47.26</v>
      </c>
      <c r="H136" s="22">
        <v>91.78</v>
      </c>
      <c r="I136" s="5">
        <f>H136*4+G136*9+F136*4</f>
        <v>924.06000000000006</v>
      </c>
      <c r="J136" s="34"/>
      <c r="K136" s="34"/>
      <c r="L136" s="34"/>
    </row>
    <row r="137" spans="1:12" ht="15.75" x14ac:dyDescent="0.25">
      <c r="A137" s="29" t="s">
        <v>10</v>
      </c>
      <c r="B137" s="86">
        <f>E136*100/2200</f>
        <v>34.147727272727266</v>
      </c>
      <c r="C137" s="87"/>
      <c r="D137" s="87"/>
      <c r="E137" s="88"/>
      <c r="F137" s="86">
        <f>I136*100/2700</f>
        <v>34.224444444444444</v>
      </c>
      <c r="G137" s="87"/>
      <c r="H137" s="87"/>
      <c r="I137" s="88"/>
      <c r="J137" s="34"/>
      <c r="K137" s="34"/>
      <c r="L137" s="34"/>
    </row>
    <row r="138" spans="1:12" ht="18.75" x14ac:dyDescent="0.25">
      <c r="A138" s="36" t="s">
        <v>33</v>
      </c>
      <c r="B138" s="37"/>
      <c r="C138" s="37"/>
      <c r="D138" s="37"/>
      <c r="E138" s="38"/>
      <c r="F138" s="37"/>
      <c r="G138" s="37"/>
      <c r="H138" s="37"/>
      <c r="I138" s="38"/>
      <c r="J138" s="34"/>
      <c r="K138" s="34"/>
      <c r="L138" s="34"/>
    </row>
    <row r="139" spans="1:12" x14ac:dyDescent="0.25">
      <c r="A139" s="17" t="s">
        <v>85</v>
      </c>
      <c r="B139" s="57">
        <v>85</v>
      </c>
      <c r="C139" s="58"/>
      <c r="D139" s="58"/>
      <c r="E139" s="59"/>
      <c r="F139" s="57">
        <v>90</v>
      </c>
      <c r="G139" s="58"/>
      <c r="H139" s="58"/>
      <c r="I139" s="59"/>
      <c r="J139" s="34"/>
      <c r="K139" s="34"/>
      <c r="L139" s="34"/>
    </row>
    <row r="140" spans="1:12" ht="18.75" customHeight="1" x14ac:dyDescent="0.25">
      <c r="A140" s="18" t="s">
        <v>86</v>
      </c>
      <c r="B140" s="57">
        <v>180</v>
      </c>
      <c r="C140" s="58"/>
      <c r="D140" s="58"/>
      <c r="E140" s="59"/>
      <c r="F140" s="57">
        <v>200</v>
      </c>
      <c r="G140" s="58"/>
      <c r="H140" s="58"/>
      <c r="I140" s="59"/>
      <c r="J140" s="34"/>
      <c r="K140" s="34"/>
      <c r="L140" s="34"/>
    </row>
    <row r="141" spans="1:12" ht="15.75" x14ac:dyDescent="0.25">
      <c r="A141" s="107" t="s">
        <v>34</v>
      </c>
      <c r="B141" s="3" t="s">
        <v>5</v>
      </c>
      <c r="C141" s="4" t="s">
        <v>6</v>
      </c>
      <c r="D141" s="4" t="s">
        <v>7</v>
      </c>
      <c r="E141" s="5" t="s">
        <v>9</v>
      </c>
      <c r="F141" s="3" t="s">
        <v>5</v>
      </c>
      <c r="G141" s="4" t="s">
        <v>6</v>
      </c>
      <c r="H141" s="4" t="s">
        <v>7</v>
      </c>
      <c r="I141" s="5" t="s">
        <v>9</v>
      </c>
      <c r="J141" s="34"/>
      <c r="K141" s="34"/>
      <c r="L141" s="34"/>
    </row>
    <row r="142" spans="1:12" ht="16.5" thickBot="1" x14ac:dyDescent="0.3">
      <c r="A142" s="118"/>
      <c r="B142" s="19">
        <v>4.88</v>
      </c>
      <c r="C142" s="20">
        <v>4.34</v>
      </c>
      <c r="D142" s="20">
        <v>63.56</v>
      </c>
      <c r="E142" s="5">
        <f>D142*4+C142*9+B142*4</f>
        <v>312.82</v>
      </c>
      <c r="F142" s="19">
        <v>5.17</v>
      </c>
      <c r="G142" s="20">
        <v>4.5999999999999996</v>
      </c>
      <c r="H142" s="20">
        <v>68.099999999999994</v>
      </c>
      <c r="I142" s="5">
        <f>H142*4+G142*9+F142*4</f>
        <v>334.47999999999996</v>
      </c>
      <c r="J142" s="34"/>
      <c r="K142" s="34"/>
      <c r="L142" s="34"/>
    </row>
    <row r="143" spans="1:12" ht="15.75" x14ac:dyDescent="0.25">
      <c r="A143" s="6" t="s">
        <v>10</v>
      </c>
      <c r="B143" s="60">
        <f>E142*100/2200</f>
        <v>14.219090909090909</v>
      </c>
      <c r="C143" s="61"/>
      <c r="D143" s="61"/>
      <c r="E143" s="62"/>
      <c r="F143" s="60">
        <f>I142*100/2700</f>
        <v>12.388148148148145</v>
      </c>
      <c r="G143" s="61"/>
      <c r="H143" s="61"/>
      <c r="I143" s="62"/>
      <c r="J143" s="34"/>
      <c r="K143" s="34"/>
      <c r="L143" s="34"/>
    </row>
    <row r="144" spans="1:12" ht="15.75" x14ac:dyDescent="0.25">
      <c r="A144" s="107" t="s">
        <v>35</v>
      </c>
      <c r="B144" s="3" t="s">
        <v>5</v>
      </c>
      <c r="C144" s="4" t="s">
        <v>6</v>
      </c>
      <c r="D144" s="4" t="s">
        <v>7</v>
      </c>
      <c r="E144" s="5" t="s">
        <v>9</v>
      </c>
      <c r="F144" s="3" t="s">
        <v>5</v>
      </c>
      <c r="G144" s="4" t="s">
        <v>6</v>
      </c>
      <c r="H144" s="4" t="s">
        <v>7</v>
      </c>
      <c r="I144" s="5" t="s">
        <v>9</v>
      </c>
      <c r="J144" s="34"/>
      <c r="K144" s="34"/>
      <c r="L144" s="34"/>
    </row>
    <row r="145" spans="1:12" ht="15.75" x14ac:dyDescent="0.25">
      <c r="A145" s="108"/>
      <c r="B145" s="3">
        <f t="shared" ref="B145:I145" si="3">B142+B136+B124</f>
        <v>47.81</v>
      </c>
      <c r="C145" s="3">
        <f t="shared" si="3"/>
        <v>56.100000000000009</v>
      </c>
      <c r="D145" s="3">
        <f t="shared" si="3"/>
        <v>221.26</v>
      </c>
      <c r="E145" s="3">
        <f t="shared" si="3"/>
        <v>1581.1799999999998</v>
      </c>
      <c r="F145" s="3">
        <f t="shared" si="3"/>
        <v>56.230000000000004</v>
      </c>
      <c r="G145" s="3">
        <f t="shared" si="3"/>
        <v>65.08</v>
      </c>
      <c r="H145" s="3">
        <f t="shared" si="3"/>
        <v>254.88</v>
      </c>
      <c r="I145" s="3">
        <f t="shared" si="3"/>
        <v>1830.1599999999999</v>
      </c>
      <c r="J145" s="34"/>
      <c r="K145" s="51"/>
      <c r="L145" s="34"/>
    </row>
    <row r="146" spans="1:12" ht="15.75" customHeight="1" thickBot="1" x14ac:dyDescent="0.4">
      <c r="A146" s="7" t="s">
        <v>36</v>
      </c>
      <c r="B146" s="8">
        <f>(B145*4/E145*100)-0.01</f>
        <v>12.084764669424104</v>
      </c>
      <c r="C146" s="9">
        <v>31.94</v>
      </c>
      <c r="D146" s="9">
        <f>(D145*4/E145*100)</f>
        <v>55.973386964166004</v>
      </c>
      <c r="E146" s="11"/>
      <c r="F146" s="8">
        <f>(F145*4/I145*100)-0.01</f>
        <v>12.279635878830268</v>
      </c>
      <c r="G146" s="9">
        <f>(G145*9/I145*100)</f>
        <v>32.003759234165322</v>
      </c>
      <c r="H146" s="9">
        <v>55.72</v>
      </c>
      <c r="I146" s="11"/>
      <c r="J146" s="34"/>
      <c r="K146" s="51"/>
      <c r="L146" s="34"/>
    </row>
    <row r="147" spans="1:12" ht="15.75" x14ac:dyDescent="0.25">
      <c r="A147" s="39" t="s">
        <v>17</v>
      </c>
      <c r="B147" s="40"/>
      <c r="C147" s="40"/>
      <c r="D147" s="40"/>
      <c r="E147" s="41"/>
      <c r="F147" s="40"/>
      <c r="G147" s="40"/>
      <c r="H147" s="40"/>
      <c r="I147" s="41"/>
      <c r="J147" s="34"/>
      <c r="K147" s="34"/>
      <c r="L147" s="34"/>
    </row>
    <row r="148" spans="1:12" x14ac:dyDescent="0.25">
      <c r="A148" s="10" t="s">
        <v>8</v>
      </c>
      <c r="B148" s="63" t="s">
        <v>0</v>
      </c>
      <c r="C148" s="63"/>
      <c r="D148" s="63"/>
      <c r="E148" s="63"/>
      <c r="F148" s="63" t="s">
        <v>81</v>
      </c>
      <c r="G148" s="63"/>
      <c r="H148" s="63"/>
      <c r="I148" s="63"/>
      <c r="J148" s="34"/>
      <c r="K148" s="34"/>
      <c r="L148" s="34"/>
    </row>
    <row r="149" spans="1:12" x14ac:dyDescent="0.25">
      <c r="A149" s="10"/>
      <c r="B149" s="64" t="s">
        <v>1</v>
      </c>
      <c r="C149" s="64"/>
      <c r="D149" s="64"/>
      <c r="E149" s="64"/>
      <c r="F149" s="64" t="s">
        <v>1</v>
      </c>
      <c r="G149" s="64"/>
      <c r="H149" s="64"/>
      <c r="I149" s="64"/>
      <c r="J149" s="34"/>
      <c r="K149" s="34"/>
      <c r="L149" s="34"/>
    </row>
    <row r="150" spans="1:12" ht="18.75" x14ac:dyDescent="0.25">
      <c r="A150" s="36" t="s">
        <v>80</v>
      </c>
      <c r="B150" s="37"/>
      <c r="C150" s="37"/>
      <c r="D150" s="37"/>
      <c r="E150" s="38"/>
      <c r="F150" s="37"/>
      <c r="G150" s="37"/>
      <c r="H150" s="37"/>
      <c r="I150" s="38"/>
      <c r="J150" s="34"/>
      <c r="K150" s="34"/>
      <c r="L150" s="34"/>
    </row>
    <row r="151" spans="1:12" x14ac:dyDescent="0.25">
      <c r="A151" s="10" t="s">
        <v>55</v>
      </c>
      <c r="B151" s="57" t="s">
        <v>156</v>
      </c>
      <c r="C151" s="58"/>
      <c r="D151" s="58"/>
      <c r="E151" s="59"/>
      <c r="F151" s="57" t="s">
        <v>157</v>
      </c>
      <c r="G151" s="58"/>
      <c r="H151" s="58"/>
      <c r="I151" s="59"/>
      <c r="J151" s="34"/>
      <c r="K151" s="34"/>
      <c r="L151" s="34"/>
    </row>
    <row r="152" spans="1:12" x14ac:dyDescent="0.25">
      <c r="A152" s="10" t="s">
        <v>27</v>
      </c>
      <c r="B152" s="57">
        <v>20</v>
      </c>
      <c r="C152" s="58"/>
      <c r="D152" s="58"/>
      <c r="E152" s="59"/>
      <c r="F152" s="57">
        <v>35</v>
      </c>
      <c r="G152" s="58"/>
      <c r="H152" s="58"/>
      <c r="I152" s="59"/>
      <c r="J152" s="34"/>
      <c r="K152" s="34"/>
      <c r="L152" s="34"/>
    </row>
    <row r="153" spans="1:12" ht="17.25" customHeight="1" x14ac:dyDescent="0.25">
      <c r="A153" s="21" t="s">
        <v>20</v>
      </c>
      <c r="B153" s="57">
        <v>200</v>
      </c>
      <c r="C153" s="58"/>
      <c r="D153" s="58"/>
      <c r="E153" s="59"/>
      <c r="F153" s="57">
        <v>200</v>
      </c>
      <c r="G153" s="58"/>
      <c r="H153" s="58"/>
      <c r="I153" s="59"/>
      <c r="J153" s="34"/>
      <c r="K153" s="34"/>
      <c r="L153" s="34"/>
    </row>
    <row r="154" spans="1:12" ht="15.75" customHeight="1" x14ac:dyDescent="0.25">
      <c r="A154" s="107" t="s">
        <v>2</v>
      </c>
      <c r="B154" s="3" t="s">
        <v>5</v>
      </c>
      <c r="C154" s="4" t="s">
        <v>6</v>
      </c>
      <c r="D154" s="4" t="s">
        <v>7</v>
      </c>
      <c r="E154" s="5" t="s">
        <v>9</v>
      </c>
      <c r="F154" s="3" t="s">
        <v>5</v>
      </c>
      <c r="G154" s="4" t="s">
        <v>6</v>
      </c>
      <c r="H154" s="4" t="s">
        <v>7</v>
      </c>
      <c r="I154" s="5" t="s">
        <v>9</v>
      </c>
      <c r="J154" s="34"/>
      <c r="K154" s="34"/>
      <c r="L154" s="34"/>
    </row>
    <row r="155" spans="1:12" ht="15.75" customHeight="1" x14ac:dyDescent="0.25">
      <c r="A155" s="108"/>
      <c r="B155" s="3">
        <v>23.47</v>
      </c>
      <c r="C155" s="4">
        <v>15.13</v>
      </c>
      <c r="D155" s="4">
        <v>57.65</v>
      </c>
      <c r="E155" s="5">
        <f>D155*4+C155*9+B155*4</f>
        <v>460.65</v>
      </c>
      <c r="F155" s="3">
        <v>27.69</v>
      </c>
      <c r="G155" s="4">
        <v>17.34</v>
      </c>
      <c r="H155" s="4">
        <v>70.27</v>
      </c>
      <c r="I155" s="5">
        <f>H155*4+G155*9+F155*4</f>
        <v>547.9</v>
      </c>
      <c r="J155" s="34"/>
      <c r="K155" s="34"/>
      <c r="L155" s="34"/>
    </row>
    <row r="156" spans="1:12" ht="15.75" x14ac:dyDescent="0.25">
      <c r="A156" s="28" t="s">
        <v>10</v>
      </c>
      <c r="B156" s="80">
        <f>E155*100/2200</f>
        <v>20.938636363636363</v>
      </c>
      <c r="C156" s="81"/>
      <c r="D156" s="81"/>
      <c r="E156" s="82"/>
      <c r="F156" s="80">
        <f>I155*100/2700</f>
        <v>20.292592592592591</v>
      </c>
      <c r="G156" s="81"/>
      <c r="H156" s="81"/>
      <c r="I156" s="82"/>
      <c r="J156" s="34"/>
      <c r="K156" s="34"/>
      <c r="L156" s="34"/>
    </row>
    <row r="157" spans="1:12" ht="18.75" x14ac:dyDescent="0.25">
      <c r="A157" s="36" t="s">
        <v>3</v>
      </c>
      <c r="B157" s="37"/>
      <c r="C157" s="37"/>
      <c r="D157" s="37"/>
      <c r="E157" s="38"/>
      <c r="F157" s="37"/>
      <c r="G157" s="37"/>
      <c r="H157" s="37"/>
      <c r="I157" s="38"/>
      <c r="J157" s="34"/>
      <c r="K157" s="34"/>
      <c r="L157" s="34"/>
    </row>
    <row r="158" spans="1:12" ht="18.75" customHeight="1" x14ac:dyDescent="0.25">
      <c r="A158" s="10" t="s">
        <v>62</v>
      </c>
      <c r="B158" s="57">
        <v>60</v>
      </c>
      <c r="C158" s="58"/>
      <c r="D158" s="58"/>
      <c r="E158" s="59"/>
      <c r="F158" s="57">
        <v>100</v>
      </c>
      <c r="G158" s="58"/>
      <c r="H158" s="58"/>
      <c r="I158" s="59"/>
      <c r="J158" s="34"/>
      <c r="K158" s="34"/>
      <c r="L158" s="34"/>
    </row>
    <row r="159" spans="1:12" x14ac:dyDescent="0.25">
      <c r="A159" s="10" t="s">
        <v>31</v>
      </c>
      <c r="B159" s="68">
        <v>200</v>
      </c>
      <c r="C159" s="69"/>
      <c r="D159" s="69"/>
      <c r="E159" s="70"/>
      <c r="F159" s="68">
        <v>200</v>
      </c>
      <c r="G159" s="69"/>
      <c r="H159" s="69"/>
      <c r="I159" s="70"/>
      <c r="J159" s="34"/>
      <c r="K159" s="34"/>
      <c r="L159" s="34"/>
    </row>
    <row r="160" spans="1:12" x14ac:dyDescent="0.25">
      <c r="A160" s="47" t="s">
        <v>51</v>
      </c>
      <c r="B160" s="57">
        <v>25</v>
      </c>
      <c r="C160" s="58"/>
      <c r="D160" s="58"/>
      <c r="E160" s="59"/>
      <c r="F160" s="57">
        <v>25</v>
      </c>
      <c r="G160" s="58"/>
      <c r="H160" s="58"/>
      <c r="I160" s="59"/>
      <c r="J160" s="34"/>
      <c r="K160" s="34"/>
      <c r="L160" s="34"/>
    </row>
    <row r="161" spans="1:12" x14ac:dyDescent="0.25">
      <c r="A161" s="10" t="s">
        <v>127</v>
      </c>
      <c r="B161" s="57">
        <v>65</v>
      </c>
      <c r="C161" s="58"/>
      <c r="D161" s="58"/>
      <c r="E161" s="59"/>
      <c r="F161" s="57">
        <v>80</v>
      </c>
      <c r="G161" s="58"/>
      <c r="H161" s="58"/>
      <c r="I161" s="59"/>
      <c r="J161" s="34"/>
      <c r="K161" s="34"/>
      <c r="L161" s="34"/>
    </row>
    <row r="162" spans="1:12" ht="15.75" customHeight="1" x14ac:dyDescent="0.25">
      <c r="A162" s="10" t="s">
        <v>48</v>
      </c>
      <c r="B162" s="57">
        <v>160</v>
      </c>
      <c r="C162" s="58"/>
      <c r="D162" s="58"/>
      <c r="E162" s="59"/>
      <c r="F162" s="57">
        <v>170</v>
      </c>
      <c r="G162" s="58"/>
      <c r="H162" s="58"/>
      <c r="I162" s="59"/>
      <c r="J162" s="34"/>
      <c r="K162" s="34"/>
      <c r="L162" s="34"/>
    </row>
    <row r="163" spans="1:12" x14ac:dyDescent="0.25">
      <c r="A163" s="10" t="s">
        <v>22</v>
      </c>
      <c r="B163" s="57">
        <v>20</v>
      </c>
      <c r="C163" s="58"/>
      <c r="D163" s="58"/>
      <c r="E163" s="59"/>
      <c r="F163" s="57">
        <v>20</v>
      </c>
      <c r="G163" s="58"/>
      <c r="H163" s="58"/>
      <c r="I163" s="59"/>
      <c r="J163" s="34"/>
      <c r="K163" s="34"/>
      <c r="L163" s="34"/>
    </row>
    <row r="164" spans="1:12" x14ac:dyDescent="0.25">
      <c r="A164" s="10" t="s">
        <v>92</v>
      </c>
      <c r="B164" s="57">
        <v>120</v>
      </c>
      <c r="C164" s="58"/>
      <c r="D164" s="58"/>
      <c r="E164" s="59"/>
      <c r="F164" s="57">
        <v>150</v>
      </c>
      <c r="G164" s="58"/>
      <c r="H164" s="58"/>
      <c r="I164" s="59"/>
      <c r="J164" s="34"/>
      <c r="K164" s="34"/>
      <c r="L164" s="34"/>
    </row>
    <row r="165" spans="1:12" x14ac:dyDescent="0.25">
      <c r="A165" s="10" t="s">
        <v>126</v>
      </c>
      <c r="B165" s="57">
        <v>200</v>
      </c>
      <c r="C165" s="58"/>
      <c r="D165" s="58"/>
      <c r="E165" s="59"/>
      <c r="F165" s="57">
        <v>200</v>
      </c>
      <c r="G165" s="58"/>
      <c r="H165" s="58"/>
      <c r="I165" s="59"/>
      <c r="J165" s="34"/>
      <c r="K165" s="34"/>
      <c r="L165" s="34"/>
    </row>
    <row r="166" spans="1:12" ht="15.75" x14ac:dyDescent="0.25">
      <c r="A166" s="107" t="s">
        <v>4</v>
      </c>
      <c r="B166" s="3" t="s">
        <v>5</v>
      </c>
      <c r="C166" s="4" t="s">
        <v>6</v>
      </c>
      <c r="D166" s="4" t="s">
        <v>7</v>
      </c>
      <c r="E166" s="5" t="s">
        <v>9</v>
      </c>
      <c r="F166" s="3" t="s">
        <v>5</v>
      </c>
      <c r="G166" s="4" t="s">
        <v>6</v>
      </c>
      <c r="H166" s="4" t="s">
        <v>7</v>
      </c>
      <c r="I166" s="5" t="s">
        <v>9</v>
      </c>
      <c r="J166" s="34"/>
      <c r="K166" s="34"/>
      <c r="L166" s="34"/>
    </row>
    <row r="167" spans="1:12" ht="15.75" x14ac:dyDescent="0.25">
      <c r="A167" s="108"/>
      <c r="B167" s="3">
        <v>27.95</v>
      </c>
      <c r="C167" s="22">
        <v>28.06</v>
      </c>
      <c r="D167" s="22">
        <v>101.43</v>
      </c>
      <c r="E167" s="5">
        <f>D167*4+C167*9+B167*4</f>
        <v>770.06</v>
      </c>
      <c r="F167" s="3">
        <v>31.66</v>
      </c>
      <c r="G167" s="22">
        <v>32.11</v>
      </c>
      <c r="H167" s="22">
        <v>113.65</v>
      </c>
      <c r="I167" s="5">
        <f>H167*4+G167*9+F167*4</f>
        <v>870.23</v>
      </c>
      <c r="J167" s="34"/>
      <c r="K167" s="34"/>
      <c r="L167" s="34"/>
    </row>
    <row r="168" spans="1:12" ht="16.5" thickBot="1" x14ac:dyDescent="0.3">
      <c r="A168" s="12" t="s">
        <v>10</v>
      </c>
      <c r="B168" s="71">
        <f>E167*100/2200</f>
        <v>35.00272727272727</v>
      </c>
      <c r="C168" s="72"/>
      <c r="D168" s="72"/>
      <c r="E168" s="73"/>
      <c r="F168" s="71">
        <f>I167*100/2700</f>
        <v>32.230740740740742</v>
      </c>
      <c r="G168" s="72"/>
      <c r="H168" s="72"/>
      <c r="I168" s="73"/>
      <c r="J168" s="34"/>
      <c r="K168" s="34"/>
      <c r="L168" s="34"/>
    </row>
    <row r="169" spans="1:12" ht="18.75" x14ac:dyDescent="0.25">
      <c r="A169" s="36" t="s">
        <v>33</v>
      </c>
      <c r="B169" s="37"/>
      <c r="C169" s="37"/>
      <c r="D169" s="37"/>
      <c r="E169" s="38"/>
      <c r="F169" s="37"/>
      <c r="G169" s="37"/>
      <c r="H169" s="37"/>
      <c r="I169" s="38"/>
      <c r="J169" s="34"/>
      <c r="K169" s="34"/>
      <c r="L169" s="34"/>
    </row>
    <row r="170" spans="1:12" x14ac:dyDescent="0.25">
      <c r="A170" s="17" t="s">
        <v>56</v>
      </c>
      <c r="B170" s="57">
        <v>27</v>
      </c>
      <c r="C170" s="58"/>
      <c r="D170" s="58"/>
      <c r="E170" s="59"/>
      <c r="F170" s="57">
        <v>27</v>
      </c>
      <c r="G170" s="58"/>
      <c r="H170" s="58"/>
      <c r="I170" s="59"/>
      <c r="J170" s="34"/>
      <c r="K170" s="34"/>
      <c r="L170" s="34"/>
    </row>
    <row r="171" spans="1:12" x14ac:dyDescent="0.25">
      <c r="A171" s="18" t="s">
        <v>42</v>
      </c>
      <c r="B171" s="57">
        <v>180</v>
      </c>
      <c r="C171" s="58"/>
      <c r="D171" s="58"/>
      <c r="E171" s="59"/>
      <c r="F171" s="57">
        <v>180</v>
      </c>
      <c r="G171" s="58"/>
      <c r="H171" s="58"/>
      <c r="I171" s="59"/>
      <c r="J171" s="34"/>
      <c r="K171" s="34"/>
      <c r="L171" s="34"/>
    </row>
    <row r="172" spans="1:12" ht="15.75" x14ac:dyDescent="0.25">
      <c r="A172" s="107" t="s">
        <v>34</v>
      </c>
      <c r="B172" s="3" t="s">
        <v>5</v>
      </c>
      <c r="C172" s="4" t="s">
        <v>6</v>
      </c>
      <c r="D172" s="4" t="s">
        <v>7</v>
      </c>
      <c r="E172" s="5" t="s">
        <v>9</v>
      </c>
      <c r="F172" s="3" t="s">
        <v>5</v>
      </c>
      <c r="G172" s="4" t="s">
        <v>6</v>
      </c>
      <c r="H172" s="4" t="s">
        <v>7</v>
      </c>
      <c r="I172" s="5" t="s">
        <v>9</v>
      </c>
      <c r="J172" s="34"/>
      <c r="K172" s="34"/>
      <c r="L172" s="34"/>
    </row>
    <row r="173" spans="1:12" ht="16.5" thickBot="1" x14ac:dyDescent="0.3">
      <c r="A173" s="118"/>
      <c r="B173" s="19">
        <v>2.0699999999999998</v>
      </c>
      <c r="C173" s="20">
        <v>7.74</v>
      </c>
      <c r="D173" s="20">
        <v>53.26</v>
      </c>
      <c r="E173" s="5">
        <f>D173*4+C173*9+B173*4</f>
        <v>290.97999999999996</v>
      </c>
      <c r="F173" s="19">
        <v>2.0699999999999998</v>
      </c>
      <c r="G173" s="20">
        <v>7.74</v>
      </c>
      <c r="H173" s="20">
        <v>53.26</v>
      </c>
      <c r="I173" s="5">
        <f>H173*4+G173*9+F173*4</f>
        <v>290.97999999999996</v>
      </c>
      <c r="J173" s="34"/>
      <c r="K173" s="34"/>
      <c r="L173" s="34"/>
    </row>
    <row r="174" spans="1:12" ht="15.75" x14ac:dyDescent="0.25">
      <c r="A174" s="6" t="s">
        <v>10</v>
      </c>
      <c r="B174" s="60">
        <f>E173*100/2200</f>
        <v>13.226363636363635</v>
      </c>
      <c r="C174" s="61"/>
      <c r="D174" s="61"/>
      <c r="E174" s="62"/>
      <c r="F174" s="60">
        <f>I173*100/2700</f>
        <v>10.777037037037037</v>
      </c>
      <c r="G174" s="61"/>
      <c r="H174" s="61"/>
      <c r="I174" s="62"/>
      <c r="J174" s="34"/>
      <c r="K174" s="34"/>
      <c r="L174" s="34"/>
    </row>
    <row r="175" spans="1:12" ht="15.75" x14ac:dyDescent="0.25">
      <c r="A175" s="107" t="s">
        <v>35</v>
      </c>
      <c r="B175" s="3" t="s">
        <v>5</v>
      </c>
      <c r="C175" s="4" t="s">
        <v>6</v>
      </c>
      <c r="D175" s="4" t="s">
        <v>7</v>
      </c>
      <c r="E175" s="5" t="s">
        <v>9</v>
      </c>
      <c r="F175" s="3" t="s">
        <v>5</v>
      </c>
      <c r="G175" s="4" t="s">
        <v>6</v>
      </c>
      <c r="H175" s="4" t="s">
        <v>7</v>
      </c>
      <c r="I175" s="5" t="s">
        <v>9</v>
      </c>
      <c r="J175" s="34"/>
      <c r="K175" s="34"/>
      <c r="L175" s="34"/>
    </row>
    <row r="176" spans="1:12" ht="18.75" customHeight="1" x14ac:dyDescent="0.25">
      <c r="A176" s="108"/>
      <c r="B176" s="3">
        <f t="shared" ref="B176:I176" si="4">B173+B167+B155</f>
        <v>53.489999999999995</v>
      </c>
      <c r="C176" s="3">
        <f t="shared" si="4"/>
        <v>50.93</v>
      </c>
      <c r="D176" s="3">
        <f t="shared" si="4"/>
        <v>212.34</v>
      </c>
      <c r="E176" s="3">
        <f t="shared" si="4"/>
        <v>1521.69</v>
      </c>
      <c r="F176" s="3">
        <f t="shared" si="4"/>
        <v>61.42</v>
      </c>
      <c r="G176" s="3">
        <f t="shared" si="4"/>
        <v>57.19</v>
      </c>
      <c r="H176" s="3">
        <f t="shared" si="4"/>
        <v>237.18</v>
      </c>
      <c r="I176" s="3">
        <f t="shared" si="4"/>
        <v>1709.1100000000001</v>
      </c>
      <c r="J176" s="34"/>
      <c r="K176" s="51"/>
      <c r="L176" s="34"/>
    </row>
    <row r="177" spans="1:12" ht="15.6" thickBot="1" x14ac:dyDescent="0.4">
      <c r="A177" s="7" t="s">
        <v>36</v>
      </c>
      <c r="B177" s="8">
        <f>B176*4/E176*100</f>
        <v>14.060682530607416</v>
      </c>
      <c r="C177" s="9">
        <f>C176*9/E176*100</f>
        <v>30.122429667014959</v>
      </c>
      <c r="D177" s="9">
        <v>55.82</v>
      </c>
      <c r="E177" s="11"/>
      <c r="F177" s="8">
        <v>14.38</v>
      </c>
      <c r="G177" s="9">
        <f>G176*9/I176*100</f>
        <v>30.115674239809024</v>
      </c>
      <c r="H177" s="9">
        <f>(H176*4/I176*100)-0.01</f>
        <v>55.499592711996307</v>
      </c>
      <c r="I177" s="11"/>
      <c r="J177" s="34"/>
      <c r="K177" s="51"/>
      <c r="L177" s="34"/>
    </row>
    <row r="178" spans="1:12" ht="15.75" x14ac:dyDescent="0.25">
      <c r="A178" s="39" t="s">
        <v>108</v>
      </c>
      <c r="B178" s="40"/>
      <c r="C178" s="40"/>
      <c r="D178" s="40"/>
      <c r="E178" s="41"/>
      <c r="F178" s="40"/>
      <c r="G178" s="40"/>
      <c r="H178" s="40"/>
      <c r="I178" s="41"/>
      <c r="J178" s="34"/>
      <c r="K178" s="34"/>
      <c r="L178" s="34"/>
    </row>
    <row r="179" spans="1:12" x14ac:dyDescent="0.25">
      <c r="A179" s="10" t="s">
        <v>8</v>
      </c>
      <c r="B179" s="63" t="s">
        <v>0</v>
      </c>
      <c r="C179" s="63"/>
      <c r="D179" s="63"/>
      <c r="E179" s="63"/>
      <c r="F179" s="63" t="s">
        <v>81</v>
      </c>
      <c r="G179" s="63"/>
      <c r="H179" s="63"/>
      <c r="I179" s="63"/>
      <c r="J179" s="34"/>
      <c r="K179" s="34"/>
      <c r="L179" s="34"/>
    </row>
    <row r="180" spans="1:12" x14ac:dyDescent="0.25">
      <c r="A180" s="10"/>
      <c r="B180" s="64" t="s">
        <v>1</v>
      </c>
      <c r="C180" s="64"/>
      <c r="D180" s="64"/>
      <c r="E180" s="64"/>
      <c r="F180" s="64" t="s">
        <v>1</v>
      </c>
      <c r="G180" s="64"/>
      <c r="H180" s="64"/>
      <c r="I180" s="64"/>
      <c r="J180" s="34"/>
      <c r="K180" s="34"/>
      <c r="L180" s="34"/>
    </row>
    <row r="181" spans="1:12" ht="18.75" customHeight="1" x14ac:dyDescent="0.25">
      <c r="A181" s="36" t="s">
        <v>80</v>
      </c>
      <c r="B181" s="37"/>
      <c r="C181" s="37"/>
      <c r="D181" s="37"/>
      <c r="E181" s="38"/>
      <c r="F181" s="37"/>
      <c r="G181" s="37"/>
      <c r="H181" s="37"/>
      <c r="I181" s="38"/>
      <c r="J181" s="34"/>
      <c r="K181" s="34"/>
      <c r="L181" s="34"/>
    </row>
    <row r="182" spans="1:12" x14ac:dyDescent="0.25">
      <c r="A182" s="10" t="s">
        <v>87</v>
      </c>
      <c r="B182" s="65">
        <v>100</v>
      </c>
      <c r="C182" s="66"/>
      <c r="D182" s="66"/>
      <c r="E182" s="67"/>
      <c r="F182" s="65">
        <v>140</v>
      </c>
      <c r="G182" s="66"/>
      <c r="H182" s="66"/>
      <c r="I182" s="67"/>
      <c r="J182" s="34"/>
      <c r="K182" s="34"/>
      <c r="L182" s="34"/>
    </row>
    <row r="183" spans="1:12" x14ac:dyDescent="0.25">
      <c r="A183" s="10" t="s">
        <v>53</v>
      </c>
      <c r="B183" s="101" t="s">
        <v>147</v>
      </c>
      <c r="C183" s="102"/>
      <c r="D183" s="102"/>
      <c r="E183" s="103"/>
      <c r="F183" s="101" t="s">
        <v>148</v>
      </c>
      <c r="G183" s="102"/>
      <c r="H183" s="102"/>
      <c r="I183" s="103"/>
      <c r="J183" s="34"/>
      <c r="K183" s="34"/>
      <c r="L183" s="34"/>
    </row>
    <row r="184" spans="1:12" x14ac:dyDescent="0.25">
      <c r="A184" s="21" t="s">
        <v>27</v>
      </c>
      <c r="B184" s="104"/>
      <c r="C184" s="105"/>
      <c r="D184" s="105"/>
      <c r="E184" s="106"/>
      <c r="F184" s="104"/>
      <c r="G184" s="105"/>
      <c r="H184" s="105"/>
      <c r="I184" s="106"/>
      <c r="J184" s="34"/>
      <c r="K184" s="34"/>
      <c r="L184" s="34"/>
    </row>
    <row r="185" spans="1:12" x14ac:dyDescent="0.25">
      <c r="A185" s="21" t="s">
        <v>43</v>
      </c>
      <c r="B185" s="57">
        <v>135</v>
      </c>
      <c r="C185" s="58"/>
      <c r="D185" s="58"/>
      <c r="E185" s="59"/>
      <c r="F185" s="57">
        <v>180</v>
      </c>
      <c r="G185" s="58"/>
      <c r="H185" s="58"/>
      <c r="I185" s="59"/>
      <c r="J185" s="34"/>
      <c r="K185" s="34"/>
      <c r="L185" s="34"/>
    </row>
    <row r="186" spans="1:12" x14ac:dyDescent="0.25">
      <c r="A186" s="21" t="s">
        <v>128</v>
      </c>
      <c r="B186" s="57">
        <v>200</v>
      </c>
      <c r="C186" s="58"/>
      <c r="D186" s="58"/>
      <c r="E186" s="59"/>
      <c r="F186" s="57">
        <v>200</v>
      </c>
      <c r="G186" s="58"/>
      <c r="H186" s="58"/>
      <c r="I186" s="59"/>
      <c r="J186" s="34"/>
      <c r="K186" s="34"/>
      <c r="L186" s="34"/>
    </row>
    <row r="187" spans="1:12" ht="15.75" x14ac:dyDescent="0.25">
      <c r="A187" s="107" t="s">
        <v>2</v>
      </c>
      <c r="B187" s="3" t="s">
        <v>5</v>
      </c>
      <c r="C187" s="4" t="s">
        <v>6</v>
      </c>
      <c r="D187" s="4" t="s">
        <v>7</v>
      </c>
      <c r="E187" s="5" t="s">
        <v>9</v>
      </c>
      <c r="F187" s="3" t="s">
        <v>5</v>
      </c>
      <c r="G187" s="4" t="s">
        <v>6</v>
      </c>
      <c r="H187" s="4" t="s">
        <v>7</v>
      </c>
      <c r="I187" s="5" t="s">
        <v>9</v>
      </c>
      <c r="J187" s="34"/>
      <c r="K187" s="34"/>
      <c r="L187" s="34"/>
    </row>
    <row r="188" spans="1:12" ht="15.75" x14ac:dyDescent="0.25">
      <c r="A188" s="108"/>
      <c r="B188" s="3">
        <v>21.42</v>
      </c>
      <c r="C188" s="4">
        <v>13.36</v>
      </c>
      <c r="D188" s="4">
        <v>83.84</v>
      </c>
      <c r="E188" s="5">
        <f>D188*4+C188*9+B188*4</f>
        <v>541.28</v>
      </c>
      <c r="F188" s="3">
        <v>26.63</v>
      </c>
      <c r="G188" s="4">
        <v>17.82</v>
      </c>
      <c r="H188" s="4">
        <v>86.09</v>
      </c>
      <c r="I188" s="5">
        <f>H188*4+G188*9+F188*4</f>
        <v>611.26</v>
      </c>
      <c r="J188" s="34"/>
      <c r="K188" s="34"/>
      <c r="L188" s="34"/>
    </row>
    <row r="189" spans="1:12" ht="15.75" x14ac:dyDescent="0.25">
      <c r="A189" s="28" t="s">
        <v>10</v>
      </c>
      <c r="B189" s="80">
        <f>E188*100/2200</f>
        <v>24.603636363636365</v>
      </c>
      <c r="C189" s="81"/>
      <c r="D189" s="81"/>
      <c r="E189" s="82"/>
      <c r="F189" s="80">
        <f>I188*100/2700</f>
        <v>22.639259259259259</v>
      </c>
      <c r="G189" s="81"/>
      <c r="H189" s="81"/>
      <c r="I189" s="82"/>
      <c r="J189" s="34"/>
      <c r="K189" s="34"/>
      <c r="L189" s="34"/>
    </row>
    <row r="190" spans="1:12" ht="18.75" x14ac:dyDescent="0.25">
      <c r="A190" s="36" t="s">
        <v>3</v>
      </c>
      <c r="B190" s="37"/>
      <c r="C190" s="37"/>
      <c r="D190" s="37"/>
      <c r="E190" s="38"/>
      <c r="F190" s="37"/>
      <c r="G190" s="37"/>
      <c r="H190" s="37"/>
      <c r="I190" s="38"/>
      <c r="J190" s="34"/>
      <c r="K190" s="34"/>
      <c r="L190" s="34"/>
    </row>
    <row r="191" spans="1:12" x14ac:dyDescent="0.25">
      <c r="A191" s="10" t="s">
        <v>141</v>
      </c>
      <c r="B191" s="57">
        <v>40</v>
      </c>
      <c r="C191" s="58"/>
      <c r="D191" s="58"/>
      <c r="E191" s="59"/>
      <c r="F191" s="57">
        <v>60</v>
      </c>
      <c r="G191" s="58"/>
      <c r="H191" s="58"/>
      <c r="I191" s="59"/>
      <c r="J191" s="34"/>
      <c r="K191" s="34"/>
      <c r="L191" s="34"/>
    </row>
    <row r="192" spans="1:12" x14ac:dyDescent="0.25">
      <c r="A192" s="10" t="s">
        <v>25</v>
      </c>
      <c r="B192" s="68">
        <v>200</v>
      </c>
      <c r="C192" s="69"/>
      <c r="D192" s="69"/>
      <c r="E192" s="70"/>
      <c r="F192" s="68">
        <v>200</v>
      </c>
      <c r="G192" s="69"/>
      <c r="H192" s="69"/>
      <c r="I192" s="70"/>
      <c r="J192" s="34"/>
      <c r="K192" s="34"/>
      <c r="L192" s="34"/>
    </row>
    <row r="193" spans="1:12" ht="15.75" customHeight="1" x14ac:dyDescent="0.25">
      <c r="A193" s="47" t="s">
        <v>51</v>
      </c>
      <c r="B193" s="57">
        <v>10</v>
      </c>
      <c r="C193" s="58"/>
      <c r="D193" s="58"/>
      <c r="E193" s="59"/>
      <c r="F193" s="57">
        <v>15</v>
      </c>
      <c r="G193" s="58"/>
      <c r="H193" s="58"/>
      <c r="I193" s="59"/>
      <c r="J193" s="34"/>
      <c r="K193" s="34"/>
      <c r="L193" s="34"/>
    </row>
    <row r="194" spans="1:12" x14ac:dyDescent="0.25">
      <c r="A194" s="47" t="s">
        <v>26</v>
      </c>
      <c r="B194" s="57">
        <v>5</v>
      </c>
      <c r="C194" s="58"/>
      <c r="D194" s="58"/>
      <c r="E194" s="59"/>
      <c r="F194" s="57">
        <v>5</v>
      </c>
      <c r="G194" s="58"/>
      <c r="H194" s="58"/>
      <c r="I194" s="59"/>
      <c r="J194" s="34"/>
      <c r="K194" s="34"/>
      <c r="L194" s="34"/>
    </row>
    <row r="195" spans="1:12" x14ac:dyDescent="0.25">
      <c r="A195" s="10" t="s">
        <v>129</v>
      </c>
      <c r="B195" s="57">
        <v>185</v>
      </c>
      <c r="C195" s="58"/>
      <c r="D195" s="58"/>
      <c r="E195" s="59"/>
      <c r="F195" s="57">
        <v>190</v>
      </c>
      <c r="G195" s="58"/>
      <c r="H195" s="58"/>
      <c r="I195" s="59"/>
      <c r="J195" s="34"/>
      <c r="K195" s="34"/>
      <c r="L195" s="34"/>
    </row>
    <row r="196" spans="1:12" x14ac:dyDescent="0.25">
      <c r="A196" s="47" t="s">
        <v>64</v>
      </c>
      <c r="B196" s="57">
        <v>10</v>
      </c>
      <c r="C196" s="58"/>
      <c r="D196" s="58"/>
      <c r="E196" s="59"/>
      <c r="F196" s="57">
        <v>10</v>
      </c>
      <c r="G196" s="58"/>
      <c r="H196" s="58"/>
      <c r="I196" s="59"/>
      <c r="J196" s="34"/>
      <c r="K196" s="34"/>
      <c r="L196" s="34"/>
    </row>
    <row r="197" spans="1:12" x14ac:dyDescent="0.25">
      <c r="A197" s="21" t="s">
        <v>22</v>
      </c>
      <c r="B197" s="57">
        <v>40</v>
      </c>
      <c r="C197" s="58"/>
      <c r="D197" s="58"/>
      <c r="E197" s="59"/>
      <c r="F197" s="57">
        <v>40</v>
      </c>
      <c r="G197" s="58"/>
      <c r="H197" s="58"/>
      <c r="I197" s="59"/>
      <c r="J197" s="34"/>
      <c r="K197" s="34"/>
      <c r="L197" s="34"/>
    </row>
    <row r="198" spans="1:12" x14ac:dyDescent="0.25">
      <c r="A198" s="21" t="s">
        <v>27</v>
      </c>
      <c r="B198" s="57" t="s">
        <v>96</v>
      </c>
      <c r="C198" s="58"/>
      <c r="D198" s="58"/>
      <c r="E198" s="59"/>
      <c r="F198" s="57">
        <v>40</v>
      </c>
      <c r="G198" s="58"/>
      <c r="H198" s="58"/>
      <c r="I198" s="59"/>
      <c r="J198" s="34"/>
      <c r="K198" s="34"/>
      <c r="L198" s="34"/>
    </row>
    <row r="199" spans="1:12" x14ac:dyDescent="0.25">
      <c r="A199" s="21" t="s">
        <v>88</v>
      </c>
      <c r="B199" s="57">
        <v>210</v>
      </c>
      <c r="C199" s="58"/>
      <c r="D199" s="58"/>
      <c r="E199" s="59"/>
      <c r="F199" s="57">
        <v>210</v>
      </c>
      <c r="G199" s="58"/>
      <c r="H199" s="58"/>
      <c r="I199" s="59"/>
      <c r="J199" s="34"/>
      <c r="K199" s="34"/>
      <c r="L199" s="34"/>
    </row>
    <row r="200" spans="1:12" x14ac:dyDescent="0.25">
      <c r="A200" s="21" t="s">
        <v>38</v>
      </c>
      <c r="B200" s="57">
        <v>200</v>
      </c>
      <c r="C200" s="58"/>
      <c r="D200" s="58"/>
      <c r="E200" s="59"/>
      <c r="F200" s="57">
        <v>200</v>
      </c>
      <c r="G200" s="58"/>
      <c r="H200" s="58"/>
      <c r="I200" s="59"/>
      <c r="J200" s="34"/>
      <c r="K200" s="34"/>
      <c r="L200" s="34"/>
    </row>
    <row r="201" spans="1:12" ht="15.75" x14ac:dyDescent="0.25">
      <c r="A201" s="107" t="s">
        <v>4</v>
      </c>
      <c r="B201" s="3" t="s">
        <v>5</v>
      </c>
      <c r="C201" s="4" t="s">
        <v>6</v>
      </c>
      <c r="D201" s="4" t="s">
        <v>7</v>
      </c>
      <c r="E201" s="5" t="s">
        <v>9</v>
      </c>
      <c r="F201" s="3" t="s">
        <v>5</v>
      </c>
      <c r="G201" s="4" t="s">
        <v>6</v>
      </c>
      <c r="H201" s="4" t="s">
        <v>7</v>
      </c>
      <c r="I201" s="5" t="s">
        <v>9</v>
      </c>
      <c r="J201" s="34"/>
      <c r="K201" s="34"/>
      <c r="L201" s="34"/>
    </row>
    <row r="202" spans="1:12" ht="18.75" customHeight="1" x14ac:dyDescent="0.25">
      <c r="A202" s="108"/>
      <c r="B202" s="3">
        <v>17.52</v>
      </c>
      <c r="C202" s="22">
        <v>35.28</v>
      </c>
      <c r="D202" s="22">
        <v>95.75</v>
      </c>
      <c r="E202" s="24">
        <f>D202*4+C202*9+B202*4</f>
        <v>770.6</v>
      </c>
      <c r="F202" s="3">
        <v>22.25</v>
      </c>
      <c r="G202" s="22">
        <v>39.22</v>
      </c>
      <c r="H202" s="22">
        <v>120.17</v>
      </c>
      <c r="I202" s="24">
        <f>H202*4+G202*9+F202*4</f>
        <v>922.66000000000008</v>
      </c>
      <c r="J202" s="34"/>
      <c r="K202" s="34"/>
      <c r="L202" s="34"/>
    </row>
    <row r="203" spans="1:12" ht="15.75" x14ac:dyDescent="0.25">
      <c r="A203" s="28" t="s">
        <v>10</v>
      </c>
      <c r="B203" s="80">
        <f>E202*100/2200</f>
        <v>35.027272727272724</v>
      </c>
      <c r="C203" s="81"/>
      <c r="D203" s="81"/>
      <c r="E203" s="82"/>
      <c r="F203" s="80">
        <f>I202*100/2700</f>
        <v>34.172592592592601</v>
      </c>
      <c r="G203" s="81"/>
      <c r="H203" s="81"/>
      <c r="I203" s="82"/>
      <c r="J203" s="34"/>
      <c r="K203" s="34"/>
      <c r="L203" s="34"/>
    </row>
    <row r="204" spans="1:12" ht="18.75" x14ac:dyDescent="0.25">
      <c r="A204" s="36" t="s">
        <v>33</v>
      </c>
      <c r="B204" s="37"/>
      <c r="C204" s="37"/>
      <c r="D204" s="37"/>
      <c r="E204" s="38"/>
      <c r="F204" s="37"/>
      <c r="G204" s="37"/>
      <c r="H204" s="37"/>
      <c r="I204" s="38"/>
      <c r="J204" s="34"/>
      <c r="K204" s="34"/>
      <c r="L204" s="34"/>
    </row>
    <row r="205" spans="1:12" x14ac:dyDescent="0.25">
      <c r="A205" s="17" t="s">
        <v>89</v>
      </c>
      <c r="B205" s="57">
        <v>110</v>
      </c>
      <c r="C205" s="58"/>
      <c r="D205" s="58"/>
      <c r="E205" s="59"/>
      <c r="F205" s="57">
        <v>140</v>
      </c>
      <c r="G205" s="58"/>
      <c r="H205" s="58"/>
      <c r="I205" s="59"/>
      <c r="J205" s="34"/>
      <c r="K205" s="34"/>
      <c r="L205" s="34"/>
    </row>
    <row r="206" spans="1:12" ht="15.75" customHeight="1" x14ac:dyDescent="0.25">
      <c r="A206" s="18" t="s">
        <v>60</v>
      </c>
      <c r="B206" s="57">
        <v>180</v>
      </c>
      <c r="C206" s="58"/>
      <c r="D206" s="58"/>
      <c r="E206" s="59"/>
      <c r="F206" s="57">
        <v>180</v>
      </c>
      <c r="G206" s="58"/>
      <c r="H206" s="58"/>
      <c r="I206" s="59"/>
      <c r="J206" s="34"/>
      <c r="K206" s="34"/>
      <c r="L206" s="34"/>
    </row>
    <row r="207" spans="1:12" ht="15.75" x14ac:dyDescent="0.25">
      <c r="A207" s="107" t="s">
        <v>34</v>
      </c>
      <c r="B207" s="3" t="s">
        <v>5</v>
      </c>
      <c r="C207" s="4" t="s">
        <v>6</v>
      </c>
      <c r="D207" s="4" t="s">
        <v>7</v>
      </c>
      <c r="E207" s="5" t="s">
        <v>9</v>
      </c>
      <c r="F207" s="3" t="s">
        <v>5</v>
      </c>
      <c r="G207" s="4" t="s">
        <v>6</v>
      </c>
      <c r="H207" s="4" t="s">
        <v>7</v>
      </c>
      <c r="I207" s="5" t="s">
        <v>9</v>
      </c>
      <c r="J207" s="34"/>
      <c r="K207" s="34"/>
      <c r="L207" s="34"/>
    </row>
    <row r="208" spans="1:12" ht="16.5" thickBot="1" x14ac:dyDescent="0.3">
      <c r="A208" s="118"/>
      <c r="B208" s="19">
        <v>10.75</v>
      </c>
      <c r="C208" s="20">
        <v>9.67</v>
      </c>
      <c r="D208" s="20">
        <v>49.16</v>
      </c>
      <c r="E208" s="5">
        <f>D208*4+C208*9+B208*4</f>
        <v>326.66999999999996</v>
      </c>
      <c r="F208" s="19">
        <v>12.16</v>
      </c>
      <c r="G208" s="20">
        <v>11.08</v>
      </c>
      <c r="H208" s="20">
        <v>60.26</v>
      </c>
      <c r="I208" s="5">
        <f>H208*4+G208*9+F208*4</f>
        <v>389.4</v>
      </c>
      <c r="J208" s="34"/>
      <c r="K208" s="34"/>
      <c r="L208" s="34"/>
    </row>
    <row r="209" spans="1:12" ht="15.75" x14ac:dyDescent="0.25">
      <c r="A209" s="6" t="s">
        <v>10</v>
      </c>
      <c r="B209" s="60">
        <f>E208*100/2200</f>
        <v>14.848636363636363</v>
      </c>
      <c r="C209" s="61"/>
      <c r="D209" s="61"/>
      <c r="E209" s="62"/>
      <c r="F209" s="60">
        <f>I208*100/2700</f>
        <v>14.422222222222222</v>
      </c>
      <c r="G209" s="61"/>
      <c r="H209" s="61"/>
      <c r="I209" s="62"/>
      <c r="J209" s="34"/>
      <c r="K209" s="34"/>
      <c r="L209" s="34"/>
    </row>
    <row r="210" spans="1:12" ht="15.75" x14ac:dyDescent="0.25">
      <c r="A210" s="107" t="s">
        <v>35</v>
      </c>
      <c r="B210" s="3" t="s">
        <v>5</v>
      </c>
      <c r="C210" s="4" t="s">
        <v>6</v>
      </c>
      <c r="D210" s="4" t="s">
        <v>7</v>
      </c>
      <c r="E210" s="5" t="s">
        <v>9</v>
      </c>
      <c r="F210" s="3" t="s">
        <v>5</v>
      </c>
      <c r="G210" s="4" t="s">
        <v>6</v>
      </c>
      <c r="H210" s="4" t="s">
        <v>7</v>
      </c>
      <c r="I210" s="5" t="s">
        <v>9</v>
      </c>
      <c r="J210" s="34"/>
      <c r="K210" s="34"/>
      <c r="L210" s="34"/>
    </row>
    <row r="211" spans="1:12" ht="15.75" x14ac:dyDescent="0.25">
      <c r="A211" s="108"/>
      <c r="B211" s="3">
        <f t="shared" ref="B211:I211" si="5">B208+B202+B188</f>
        <v>49.69</v>
      </c>
      <c r="C211" s="3">
        <f t="shared" si="5"/>
        <v>58.31</v>
      </c>
      <c r="D211" s="3">
        <f t="shared" si="5"/>
        <v>228.75</v>
      </c>
      <c r="E211" s="3">
        <f t="shared" si="5"/>
        <v>1638.55</v>
      </c>
      <c r="F211" s="3">
        <f t="shared" si="5"/>
        <v>61.039999999999992</v>
      </c>
      <c r="G211" s="3">
        <f t="shared" si="5"/>
        <v>68.12</v>
      </c>
      <c r="H211" s="3">
        <f t="shared" si="5"/>
        <v>266.52</v>
      </c>
      <c r="I211" s="3">
        <f t="shared" si="5"/>
        <v>1923.32</v>
      </c>
      <c r="J211" s="34"/>
      <c r="K211" s="51"/>
      <c r="L211" s="34"/>
    </row>
    <row r="212" spans="1:12" ht="16.5" thickBot="1" x14ac:dyDescent="0.3">
      <c r="A212" s="7" t="s">
        <v>36</v>
      </c>
      <c r="B212" s="8">
        <v>12.16</v>
      </c>
      <c r="C212" s="9">
        <v>32</v>
      </c>
      <c r="D212" s="9">
        <f>D211*4/E211*100</f>
        <v>55.842055475878063</v>
      </c>
      <c r="E212" s="11"/>
      <c r="F212" s="8">
        <f>F211*4/I211*100</f>
        <v>12.694715387974959</v>
      </c>
      <c r="G212" s="9">
        <f>G211*9/I211*100</f>
        <v>31.876130857059671</v>
      </c>
      <c r="H212" s="9">
        <f>H211*4/I211*100</f>
        <v>55.429153754965363</v>
      </c>
      <c r="I212" s="11"/>
      <c r="J212" s="34"/>
      <c r="K212" s="51"/>
      <c r="L212" s="34"/>
    </row>
    <row r="213" spans="1:12" ht="15.75" x14ac:dyDescent="0.25">
      <c r="A213" s="39" t="s">
        <v>44</v>
      </c>
      <c r="B213" s="40"/>
      <c r="C213" s="40"/>
      <c r="D213" s="40"/>
      <c r="E213" s="41"/>
      <c r="F213" s="40"/>
      <c r="G213" s="40"/>
      <c r="H213" s="40"/>
      <c r="I213" s="41"/>
      <c r="J213" s="34"/>
      <c r="K213" s="34"/>
      <c r="L213" s="34"/>
    </row>
    <row r="214" spans="1:12" x14ac:dyDescent="0.25">
      <c r="A214" s="10" t="s">
        <v>8</v>
      </c>
      <c r="B214" s="63" t="s">
        <v>0</v>
      </c>
      <c r="C214" s="63"/>
      <c r="D214" s="63"/>
      <c r="E214" s="63"/>
      <c r="F214" s="63" t="s">
        <v>81</v>
      </c>
      <c r="G214" s="63"/>
      <c r="H214" s="63"/>
      <c r="I214" s="63"/>
      <c r="J214" s="34"/>
      <c r="K214" s="34"/>
      <c r="L214" s="34"/>
    </row>
    <row r="215" spans="1:12" x14ac:dyDescent="0.25">
      <c r="A215" s="10"/>
      <c r="B215" s="64" t="s">
        <v>1</v>
      </c>
      <c r="C215" s="64"/>
      <c r="D215" s="64"/>
      <c r="E215" s="64"/>
      <c r="F215" s="64" t="s">
        <v>1</v>
      </c>
      <c r="G215" s="64"/>
      <c r="H215" s="64"/>
      <c r="I215" s="64"/>
      <c r="J215" s="34"/>
      <c r="K215" s="34"/>
      <c r="L215" s="34"/>
    </row>
    <row r="216" spans="1:12" ht="18.75" x14ac:dyDescent="0.25">
      <c r="A216" s="36" t="s">
        <v>80</v>
      </c>
      <c r="B216" s="37"/>
      <c r="C216" s="37"/>
      <c r="D216" s="37"/>
      <c r="E216" s="38"/>
      <c r="F216" s="37"/>
      <c r="G216" s="37"/>
      <c r="H216" s="37"/>
      <c r="I216" s="38"/>
      <c r="J216" s="34"/>
      <c r="K216" s="34"/>
      <c r="L216" s="34"/>
    </row>
    <row r="217" spans="1:12" ht="15.75" customHeight="1" x14ac:dyDescent="0.25">
      <c r="A217" s="10" t="s">
        <v>65</v>
      </c>
      <c r="B217" s="57">
        <v>140</v>
      </c>
      <c r="C217" s="58"/>
      <c r="D217" s="58"/>
      <c r="E217" s="59"/>
      <c r="F217" s="57">
        <v>140</v>
      </c>
      <c r="G217" s="58"/>
      <c r="H217" s="58"/>
      <c r="I217" s="59"/>
      <c r="J217" s="34"/>
      <c r="K217" s="34"/>
      <c r="L217" s="34"/>
    </row>
    <row r="218" spans="1:12" ht="15.75" customHeight="1" x14ac:dyDescent="0.25">
      <c r="A218" s="10" t="s">
        <v>130</v>
      </c>
      <c r="B218" s="57">
        <v>50</v>
      </c>
      <c r="C218" s="58"/>
      <c r="D218" s="58"/>
      <c r="E218" s="59"/>
      <c r="F218" s="57">
        <v>50</v>
      </c>
      <c r="G218" s="58"/>
      <c r="H218" s="58"/>
      <c r="I218" s="59"/>
      <c r="J218" s="34"/>
      <c r="K218" s="34"/>
      <c r="L218" s="34"/>
    </row>
    <row r="219" spans="1:12" x14ac:dyDescent="0.25">
      <c r="A219" s="10" t="s">
        <v>109</v>
      </c>
      <c r="B219" s="57">
        <v>60</v>
      </c>
      <c r="C219" s="58"/>
      <c r="D219" s="58"/>
      <c r="E219" s="59"/>
      <c r="F219" s="57">
        <v>80</v>
      </c>
      <c r="G219" s="58"/>
      <c r="H219" s="58"/>
      <c r="I219" s="59"/>
      <c r="J219" s="34"/>
      <c r="K219" s="34"/>
      <c r="L219" s="34"/>
    </row>
    <row r="220" spans="1:12" x14ac:dyDescent="0.25">
      <c r="A220" s="25" t="s">
        <v>39</v>
      </c>
      <c r="B220" s="57">
        <v>120</v>
      </c>
      <c r="C220" s="58"/>
      <c r="D220" s="58"/>
      <c r="E220" s="59"/>
      <c r="F220" s="57">
        <v>200</v>
      </c>
      <c r="G220" s="58"/>
      <c r="H220" s="58"/>
      <c r="I220" s="59"/>
      <c r="J220" s="34"/>
      <c r="K220" s="34"/>
      <c r="L220" s="34"/>
    </row>
    <row r="221" spans="1:12" x14ac:dyDescent="0.25">
      <c r="A221" s="30" t="s">
        <v>27</v>
      </c>
      <c r="B221" s="58">
        <v>25</v>
      </c>
      <c r="C221" s="58"/>
      <c r="D221" s="58"/>
      <c r="E221" s="59"/>
      <c r="F221" s="58">
        <v>30</v>
      </c>
      <c r="G221" s="58"/>
      <c r="H221" s="58"/>
      <c r="I221" s="59"/>
      <c r="J221" s="34"/>
      <c r="K221" s="34"/>
      <c r="L221" s="34"/>
    </row>
    <row r="222" spans="1:12" x14ac:dyDescent="0.25">
      <c r="A222" s="21" t="s">
        <v>40</v>
      </c>
      <c r="B222" s="57" t="s">
        <v>94</v>
      </c>
      <c r="C222" s="58"/>
      <c r="D222" s="58"/>
      <c r="E222" s="59"/>
      <c r="F222" s="57" t="s">
        <v>94</v>
      </c>
      <c r="G222" s="58"/>
      <c r="H222" s="58"/>
      <c r="I222" s="59"/>
      <c r="J222" s="34"/>
      <c r="K222" s="34"/>
      <c r="L222" s="34"/>
    </row>
    <row r="223" spans="1:12" ht="15.75" x14ac:dyDescent="0.25">
      <c r="A223" s="107" t="s">
        <v>2</v>
      </c>
      <c r="B223" s="3" t="s">
        <v>5</v>
      </c>
      <c r="C223" s="4" t="s">
        <v>6</v>
      </c>
      <c r="D223" s="4" t="s">
        <v>7</v>
      </c>
      <c r="E223" s="5" t="s">
        <v>9</v>
      </c>
      <c r="F223" s="3" t="s">
        <v>5</v>
      </c>
      <c r="G223" s="4" t="s">
        <v>6</v>
      </c>
      <c r="H223" s="4" t="s">
        <v>7</v>
      </c>
      <c r="I223" s="5" t="s">
        <v>9</v>
      </c>
      <c r="J223" s="34"/>
      <c r="K223" s="34"/>
      <c r="L223" s="34"/>
    </row>
    <row r="224" spans="1:12" ht="15.75" x14ac:dyDescent="0.25">
      <c r="A224" s="108"/>
      <c r="B224" s="3">
        <v>18.28</v>
      </c>
      <c r="C224" s="4">
        <v>16.91</v>
      </c>
      <c r="D224" s="4">
        <v>77.489999999999995</v>
      </c>
      <c r="E224" s="5">
        <f>D224*4+C224*9+B224*4</f>
        <v>535.27</v>
      </c>
      <c r="F224" s="3">
        <v>20.350000000000001</v>
      </c>
      <c r="G224" s="4">
        <v>19.05</v>
      </c>
      <c r="H224" s="4">
        <v>95.33</v>
      </c>
      <c r="I224" s="5">
        <f>H224*4+G224*9+F224*4</f>
        <v>634.16999999999996</v>
      </c>
      <c r="J224" s="34"/>
      <c r="K224" s="34"/>
      <c r="L224" s="34"/>
    </row>
    <row r="225" spans="1:12" ht="15.75" customHeight="1" x14ac:dyDescent="0.25">
      <c r="A225" s="28" t="s">
        <v>10</v>
      </c>
      <c r="B225" s="83">
        <v>24.35</v>
      </c>
      <c r="C225" s="84"/>
      <c r="D225" s="84"/>
      <c r="E225" s="85"/>
      <c r="F225" s="83">
        <f>I224*100/2700</f>
        <v>23.487777777777776</v>
      </c>
      <c r="G225" s="84"/>
      <c r="H225" s="84"/>
      <c r="I225" s="85"/>
      <c r="J225" s="34"/>
      <c r="K225" s="34"/>
      <c r="L225" s="34"/>
    </row>
    <row r="226" spans="1:12" ht="18.75" x14ac:dyDescent="0.25">
      <c r="A226" s="36" t="s">
        <v>3</v>
      </c>
      <c r="B226" s="37"/>
      <c r="C226" s="37"/>
      <c r="D226" s="37"/>
      <c r="E226" s="38"/>
      <c r="F226" s="37"/>
      <c r="G226" s="37"/>
      <c r="H226" s="37"/>
      <c r="I226" s="38"/>
      <c r="J226" s="34"/>
      <c r="K226" s="34"/>
      <c r="L226" s="34"/>
    </row>
    <row r="227" spans="1:12" x14ac:dyDescent="0.25">
      <c r="A227" s="10" t="s">
        <v>110</v>
      </c>
      <c r="B227" s="57">
        <v>40</v>
      </c>
      <c r="C227" s="58"/>
      <c r="D227" s="58"/>
      <c r="E227" s="59"/>
      <c r="F227" s="57">
        <v>60</v>
      </c>
      <c r="G227" s="58"/>
      <c r="H227" s="58"/>
      <c r="I227" s="59"/>
      <c r="J227" s="34"/>
      <c r="K227" s="34"/>
      <c r="L227" s="34"/>
    </row>
    <row r="228" spans="1:12" x14ac:dyDescent="0.25">
      <c r="A228" s="10" t="s">
        <v>66</v>
      </c>
      <c r="B228" s="68">
        <v>200</v>
      </c>
      <c r="C228" s="69"/>
      <c r="D228" s="69"/>
      <c r="E228" s="70"/>
      <c r="F228" s="68">
        <v>200</v>
      </c>
      <c r="G228" s="69"/>
      <c r="H228" s="69"/>
      <c r="I228" s="70"/>
      <c r="J228" s="34"/>
      <c r="K228" s="34"/>
      <c r="L228" s="34"/>
    </row>
    <row r="229" spans="1:12" ht="15.75" customHeight="1" x14ac:dyDescent="0.25">
      <c r="A229" s="47" t="s">
        <v>26</v>
      </c>
      <c r="B229" s="57">
        <v>10</v>
      </c>
      <c r="C229" s="58"/>
      <c r="D229" s="58"/>
      <c r="E229" s="59"/>
      <c r="F229" s="57">
        <v>10</v>
      </c>
      <c r="G229" s="58"/>
      <c r="H229" s="58"/>
      <c r="I229" s="59"/>
      <c r="J229" s="34"/>
      <c r="K229" s="34"/>
      <c r="L229" s="34"/>
    </row>
    <row r="230" spans="1:12" x14ac:dyDescent="0.25">
      <c r="A230" s="10" t="s">
        <v>146</v>
      </c>
      <c r="B230" s="57" t="s">
        <v>97</v>
      </c>
      <c r="C230" s="58"/>
      <c r="D230" s="58"/>
      <c r="E230" s="59"/>
      <c r="F230" s="57" t="s">
        <v>98</v>
      </c>
      <c r="G230" s="58"/>
      <c r="H230" s="58"/>
      <c r="I230" s="59"/>
      <c r="J230" s="34"/>
      <c r="K230" s="34"/>
      <c r="L230" s="34"/>
    </row>
    <row r="231" spans="1:12" x14ac:dyDescent="0.25">
      <c r="A231" s="21" t="s">
        <v>41</v>
      </c>
      <c r="B231" s="57">
        <v>170</v>
      </c>
      <c r="C231" s="58"/>
      <c r="D231" s="58"/>
      <c r="E231" s="59"/>
      <c r="F231" s="57">
        <v>180</v>
      </c>
      <c r="G231" s="58"/>
      <c r="H231" s="58"/>
      <c r="I231" s="59"/>
      <c r="J231" s="34"/>
      <c r="K231" s="34"/>
      <c r="L231" s="34"/>
    </row>
    <row r="232" spans="1:12" x14ac:dyDescent="0.25">
      <c r="A232" s="21" t="s">
        <v>27</v>
      </c>
      <c r="B232" s="57">
        <v>30</v>
      </c>
      <c r="C232" s="58"/>
      <c r="D232" s="58"/>
      <c r="E232" s="59"/>
      <c r="F232" s="57">
        <v>30</v>
      </c>
      <c r="G232" s="58"/>
      <c r="H232" s="58"/>
      <c r="I232" s="59"/>
      <c r="J232" s="34"/>
      <c r="K232" s="34"/>
      <c r="L232" s="34"/>
    </row>
    <row r="233" spans="1:12" x14ac:dyDescent="0.25">
      <c r="A233" s="21" t="s">
        <v>22</v>
      </c>
      <c r="B233" s="57">
        <v>40</v>
      </c>
      <c r="C233" s="58"/>
      <c r="D233" s="58"/>
      <c r="E233" s="59"/>
      <c r="F233" s="57">
        <v>40</v>
      </c>
      <c r="G233" s="58"/>
      <c r="H233" s="58"/>
      <c r="I233" s="59"/>
      <c r="J233" s="34"/>
      <c r="K233" s="34"/>
      <c r="L233" s="34"/>
    </row>
    <row r="234" spans="1:12" x14ac:dyDescent="0.25">
      <c r="A234" s="21" t="s">
        <v>131</v>
      </c>
      <c r="B234" s="57">
        <v>200</v>
      </c>
      <c r="C234" s="58"/>
      <c r="D234" s="58"/>
      <c r="E234" s="59"/>
      <c r="F234" s="57">
        <v>200</v>
      </c>
      <c r="G234" s="58"/>
      <c r="H234" s="58"/>
      <c r="I234" s="59"/>
      <c r="J234" s="34"/>
      <c r="K234" s="34"/>
      <c r="L234" s="34"/>
    </row>
    <row r="235" spans="1:12" ht="15.75" x14ac:dyDescent="0.25">
      <c r="A235" s="107" t="s">
        <v>4</v>
      </c>
      <c r="B235" s="3" t="s">
        <v>5</v>
      </c>
      <c r="C235" s="4" t="s">
        <v>6</v>
      </c>
      <c r="D235" s="4" t="s">
        <v>7</v>
      </c>
      <c r="E235" s="5" t="s">
        <v>9</v>
      </c>
      <c r="F235" s="3" t="s">
        <v>5</v>
      </c>
      <c r="G235" s="4" t="s">
        <v>6</v>
      </c>
      <c r="H235" s="4" t="s">
        <v>7</v>
      </c>
      <c r="I235" s="5" t="s">
        <v>9</v>
      </c>
      <c r="J235" s="34"/>
      <c r="K235" s="34"/>
      <c r="L235" s="34"/>
    </row>
    <row r="236" spans="1:12" ht="15.75" x14ac:dyDescent="0.25">
      <c r="A236" s="108"/>
      <c r="B236" s="3">
        <v>21.56</v>
      </c>
      <c r="C236" s="22">
        <v>34.29</v>
      </c>
      <c r="D236" s="22">
        <v>92.47</v>
      </c>
      <c r="E236" s="5">
        <f>D236*4+C236*9+B236*4</f>
        <v>764.73</v>
      </c>
      <c r="F236" s="3">
        <v>22.76</v>
      </c>
      <c r="G236" s="22">
        <v>37.79</v>
      </c>
      <c r="H236" s="22">
        <v>95.81</v>
      </c>
      <c r="I236" s="5">
        <f>H236*4+G236*9+F236*4</f>
        <v>814.39</v>
      </c>
      <c r="J236" s="34"/>
      <c r="K236" s="34"/>
      <c r="L236" s="34"/>
    </row>
    <row r="237" spans="1:12" ht="15.75" x14ac:dyDescent="0.25">
      <c r="A237" s="28" t="s">
        <v>10</v>
      </c>
      <c r="B237" s="80">
        <f>E236*100/2200</f>
        <v>34.760454545454543</v>
      </c>
      <c r="C237" s="81"/>
      <c r="D237" s="81"/>
      <c r="E237" s="82"/>
      <c r="F237" s="80">
        <f>I236*100/2700</f>
        <v>30.162592592592592</v>
      </c>
      <c r="G237" s="81"/>
      <c r="H237" s="81"/>
      <c r="I237" s="82"/>
      <c r="J237" s="34"/>
      <c r="K237" s="34"/>
      <c r="L237" s="34"/>
    </row>
    <row r="238" spans="1:12" ht="16.5" customHeight="1" x14ac:dyDescent="0.25">
      <c r="A238" s="36" t="s">
        <v>33</v>
      </c>
      <c r="B238" s="37"/>
      <c r="C238" s="37"/>
      <c r="D238" s="37"/>
      <c r="E238" s="38"/>
      <c r="F238" s="37"/>
      <c r="G238" s="37"/>
      <c r="H238" s="37"/>
      <c r="I238" s="38"/>
      <c r="J238" s="34"/>
      <c r="K238" s="34"/>
      <c r="L238" s="34"/>
    </row>
    <row r="239" spans="1:12" x14ac:dyDescent="0.25">
      <c r="A239" s="17" t="s">
        <v>68</v>
      </c>
      <c r="B239" s="68">
        <v>150</v>
      </c>
      <c r="C239" s="69"/>
      <c r="D239" s="69"/>
      <c r="E239" s="70"/>
      <c r="F239" s="68">
        <v>150</v>
      </c>
      <c r="G239" s="69"/>
      <c r="H239" s="69"/>
      <c r="I239" s="70"/>
      <c r="J239" s="34"/>
      <c r="K239" s="34"/>
      <c r="L239" s="34"/>
    </row>
    <row r="240" spans="1:12" x14ac:dyDescent="0.25">
      <c r="A240" s="49" t="s">
        <v>49</v>
      </c>
      <c r="B240" s="120" t="s">
        <v>152</v>
      </c>
      <c r="C240" s="121"/>
      <c r="D240" s="121"/>
      <c r="E240" s="122"/>
      <c r="F240" s="126" t="s">
        <v>153</v>
      </c>
      <c r="G240" s="127"/>
      <c r="H240" s="127"/>
      <c r="I240" s="128"/>
      <c r="J240" s="34"/>
      <c r="K240" s="34"/>
      <c r="L240" s="34"/>
    </row>
    <row r="241" spans="1:12" x14ac:dyDescent="0.25">
      <c r="A241" s="18" t="s">
        <v>27</v>
      </c>
      <c r="B241" s="123"/>
      <c r="C241" s="124"/>
      <c r="D241" s="124"/>
      <c r="E241" s="125"/>
      <c r="F241" s="129"/>
      <c r="G241" s="130"/>
      <c r="H241" s="130"/>
      <c r="I241" s="131"/>
      <c r="J241" s="34"/>
      <c r="K241" s="34"/>
      <c r="L241" s="34"/>
    </row>
    <row r="242" spans="1:12" x14ac:dyDescent="0.25">
      <c r="A242" s="18" t="s">
        <v>52</v>
      </c>
      <c r="B242" s="68">
        <v>180</v>
      </c>
      <c r="C242" s="69"/>
      <c r="D242" s="69"/>
      <c r="E242" s="70"/>
      <c r="F242" s="68">
        <v>200</v>
      </c>
      <c r="G242" s="69"/>
      <c r="H242" s="69"/>
      <c r="I242" s="70"/>
      <c r="J242" s="34"/>
      <c r="K242" s="34"/>
      <c r="L242" s="34"/>
    </row>
    <row r="243" spans="1:12" ht="15.75" x14ac:dyDescent="0.25">
      <c r="A243" s="107" t="s">
        <v>34</v>
      </c>
      <c r="B243" s="3" t="s">
        <v>5</v>
      </c>
      <c r="C243" s="4" t="s">
        <v>6</v>
      </c>
      <c r="D243" s="4" t="s">
        <v>7</v>
      </c>
      <c r="E243" s="5" t="s">
        <v>9</v>
      </c>
      <c r="F243" s="3" t="s">
        <v>5</v>
      </c>
      <c r="G243" s="4" t="s">
        <v>6</v>
      </c>
      <c r="H243" s="4" t="s">
        <v>7</v>
      </c>
      <c r="I243" s="5" t="s">
        <v>9</v>
      </c>
      <c r="J243" s="34"/>
      <c r="K243" s="34"/>
      <c r="L243" s="34"/>
    </row>
    <row r="244" spans="1:12" ht="16.5" thickBot="1" x14ac:dyDescent="0.3">
      <c r="A244" s="118"/>
      <c r="B244" s="19">
        <v>10.28</v>
      </c>
      <c r="C244" s="20">
        <v>6.61</v>
      </c>
      <c r="D244" s="20">
        <v>57.47</v>
      </c>
      <c r="E244" s="5">
        <f>D244*4+C244*9+B244*4</f>
        <v>330.49</v>
      </c>
      <c r="F244" s="19">
        <v>12.34</v>
      </c>
      <c r="G244" s="20">
        <v>7.97</v>
      </c>
      <c r="H244" s="20">
        <v>65.22</v>
      </c>
      <c r="I244" s="5">
        <f>H244*4+G244*9+F244*4</f>
        <v>381.97</v>
      </c>
      <c r="J244" s="34"/>
      <c r="K244" s="34"/>
      <c r="L244" s="34"/>
    </row>
    <row r="245" spans="1:12" ht="15.75" customHeight="1" x14ac:dyDescent="0.25">
      <c r="A245" s="6" t="s">
        <v>10</v>
      </c>
      <c r="B245" s="60">
        <v>15</v>
      </c>
      <c r="C245" s="61"/>
      <c r="D245" s="61"/>
      <c r="E245" s="62"/>
      <c r="F245" s="60">
        <f>I244*100/2700</f>
        <v>14.147037037037038</v>
      </c>
      <c r="G245" s="61"/>
      <c r="H245" s="61"/>
      <c r="I245" s="62"/>
      <c r="J245" s="34"/>
      <c r="K245" s="34"/>
      <c r="L245" s="34"/>
    </row>
    <row r="246" spans="1:12" ht="15.75" x14ac:dyDescent="0.25">
      <c r="A246" s="107" t="s">
        <v>35</v>
      </c>
      <c r="B246" s="3" t="s">
        <v>5</v>
      </c>
      <c r="C246" s="4" t="s">
        <v>6</v>
      </c>
      <c r="D246" s="4" t="s">
        <v>7</v>
      </c>
      <c r="E246" s="5" t="s">
        <v>9</v>
      </c>
      <c r="F246" s="3" t="s">
        <v>5</v>
      </c>
      <c r="G246" s="4" t="s">
        <v>6</v>
      </c>
      <c r="H246" s="4" t="s">
        <v>7</v>
      </c>
      <c r="I246" s="5" t="s">
        <v>9</v>
      </c>
      <c r="J246" s="34"/>
      <c r="K246" s="34"/>
      <c r="L246" s="34"/>
    </row>
    <row r="247" spans="1:12" ht="15.75" x14ac:dyDescent="0.25">
      <c r="A247" s="108"/>
      <c r="B247" s="3">
        <f t="shared" ref="B247:I247" si="6">B244+B236+B224</f>
        <v>50.12</v>
      </c>
      <c r="C247" s="3">
        <f t="shared" si="6"/>
        <v>57.81</v>
      </c>
      <c r="D247" s="3">
        <f t="shared" si="6"/>
        <v>227.43</v>
      </c>
      <c r="E247" s="3">
        <f t="shared" si="6"/>
        <v>1630.49</v>
      </c>
      <c r="F247" s="3">
        <f t="shared" si="6"/>
        <v>55.45</v>
      </c>
      <c r="G247" s="3">
        <f t="shared" si="6"/>
        <v>64.81</v>
      </c>
      <c r="H247" s="3">
        <f t="shared" si="6"/>
        <v>256.36</v>
      </c>
      <c r="I247" s="3">
        <f t="shared" si="6"/>
        <v>1830.5300000000002</v>
      </c>
      <c r="J247" s="34"/>
      <c r="K247" s="51"/>
      <c r="L247" s="34"/>
    </row>
    <row r="248" spans="1:12" ht="16.5" thickBot="1" x14ac:dyDescent="0.3">
      <c r="A248" s="7" t="s">
        <v>36</v>
      </c>
      <c r="B248" s="8">
        <f>(B247*4/E247*100)-0.01</f>
        <v>12.285690252623445</v>
      </c>
      <c r="C248" s="9">
        <f>(C247*9/E247*100)+0.01</f>
        <v>31.920039313335256</v>
      </c>
      <c r="D248" s="9">
        <f>D247*4/E247*100</f>
        <v>55.794270434041302</v>
      </c>
      <c r="E248" s="11"/>
      <c r="F248" s="8">
        <f>(F247*4/I247*100)-0.01</f>
        <v>12.106709368325021</v>
      </c>
      <c r="G248" s="9">
        <f>(G247*9/I247*100)+0.01</f>
        <v>31.87454196325654</v>
      </c>
      <c r="H248" s="9">
        <f>H247*4/I247*100</f>
        <v>56.018748668418425</v>
      </c>
      <c r="I248" s="11"/>
      <c r="J248" s="34"/>
      <c r="K248" s="51"/>
      <c r="L248" s="34"/>
    </row>
    <row r="249" spans="1:12" ht="15.75" x14ac:dyDescent="0.25">
      <c r="A249" s="39" t="s">
        <v>45</v>
      </c>
      <c r="B249" s="40"/>
      <c r="C249" s="40"/>
      <c r="D249" s="40"/>
      <c r="E249" s="41"/>
      <c r="F249" s="40"/>
      <c r="G249" s="40"/>
      <c r="H249" s="40"/>
      <c r="I249" s="41"/>
      <c r="J249" s="34"/>
      <c r="K249" s="34"/>
      <c r="L249" s="34"/>
    </row>
    <row r="250" spans="1:12" x14ac:dyDescent="0.25">
      <c r="A250" s="10" t="s">
        <v>8</v>
      </c>
      <c r="B250" s="63" t="s">
        <v>0</v>
      </c>
      <c r="C250" s="63"/>
      <c r="D250" s="63"/>
      <c r="E250" s="63"/>
      <c r="F250" s="63" t="s">
        <v>81</v>
      </c>
      <c r="G250" s="63"/>
      <c r="H250" s="63"/>
      <c r="I250" s="63"/>
      <c r="J250" s="34"/>
      <c r="K250" s="34"/>
      <c r="L250" s="34"/>
    </row>
    <row r="251" spans="1:12" x14ac:dyDescent="0.25">
      <c r="A251" s="10"/>
      <c r="B251" s="64" t="s">
        <v>1</v>
      </c>
      <c r="C251" s="64"/>
      <c r="D251" s="64"/>
      <c r="E251" s="64"/>
      <c r="F251" s="64" t="s">
        <v>1</v>
      </c>
      <c r="G251" s="64"/>
      <c r="H251" s="64"/>
      <c r="I251" s="64"/>
      <c r="J251" s="34"/>
      <c r="K251" s="34"/>
      <c r="L251" s="34"/>
    </row>
    <row r="252" spans="1:12" ht="18.75" x14ac:dyDescent="0.25">
      <c r="A252" s="36" t="s">
        <v>80</v>
      </c>
      <c r="B252" s="37"/>
      <c r="C252" s="37"/>
      <c r="D252" s="37"/>
      <c r="E252" s="38"/>
      <c r="F252" s="37"/>
      <c r="G252" s="37"/>
      <c r="H252" s="37"/>
      <c r="I252" s="38"/>
      <c r="J252" s="34"/>
      <c r="K252" s="34"/>
      <c r="L252" s="34"/>
    </row>
    <row r="253" spans="1:12" x14ac:dyDescent="0.25">
      <c r="A253" s="10" t="s">
        <v>69</v>
      </c>
      <c r="B253" s="57">
        <v>150</v>
      </c>
      <c r="C253" s="58"/>
      <c r="D253" s="58"/>
      <c r="E253" s="59"/>
      <c r="F253" s="57">
        <v>180</v>
      </c>
      <c r="G253" s="58"/>
      <c r="H253" s="58"/>
      <c r="I253" s="59"/>
      <c r="J253" s="34"/>
      <c r="K253" s="34"/>
      <c r="L253" s="34"/>
    </row>
    <row r="254" spans="1:12" x14ac:dyDescent="0.25">
      <c r="A254" s="10" t="s">
        <v>70</v>
      </c>
      <c r="B254" s="57">
        <v>50</v>
      </c>
      <c r="C254" s="58"/>
      <c r="D254" s="58"/>
      <c r="E254" s="59"/>
      <c r="F254" s="57">
        <v>70</v>
      </c>
      <c r="G254" s="58"/>
      <c r="H254" s="58"/>
      <c r="I254" s="59"/>
      <c r="J254" s="34"/>
      <c r="K254" s="34"/>
      <c r="L254" s="34"/>
    </row>
    <row r="255" spans="1:12" x14ac:dyDescent="0.25">
      <c r="A255" s="47" t="s">
        <v>163</v>
      </c>
      <c r="B255" s="109" t="s">
        <v>151</v>
      </c>
      <c r="C255" s="110"/>
      <c r="D255" s="110"/>
      <c r="E255" s="111"/>
      <c r="F255" s="101" t="s">
        <v>150</v>
      </c>
      <c r="G255" s="102"/>
      <c r="H255" s="102"/>
      <c r="I255" s="103"/>
      <c r="J255" s="34"/>
      <c r="K255" s="34"/>
      <c r="L255" s="34"/>
    </row>
    <row r="256" spans="1:12" x14ac:dyDescent="0.25">
      <c r="A256" s="10" t="s">
        <v>27</v>
      </c>
      <c r="B256" s="112"/>
      <c r="C256" s="113"/>
      <c r="D256" s="113"/>
      <c r="E256" s="114"/>
      <c r="F256" s="104"/>
      <c r="G256" s="105"/>
      <c r="H256" s="105"/>
      <c r="I256" s="106"/>
      <c r="J256" s="34"/>
      <c r="K256" s="34"/>
      <c r="L256" s="34"/>
    </row>
    <row r="257" spans="1:12" x14ac:dyDescent="0.25">
      <c r="A257" s="10" t="s">
        <v>71</v>
      </c>
      <c r="B257" s="57">
        <v>200</v>
      </c>
      <c r="C257" s="58"/>
      <c r="D257" s="58"/>
      <c r="E257" s="59"/>
      <c r="F257" s="57">
        <v>200</v>
      </c>
      <c r="G257" s="58"/>
      <c r="H257" s="58"/>
      <c r="I257" s="59"/>
      <c r="J257" s="34"/>
      <c r="K257" s="34"/>
      <c r="L257" s="34"/>
    </row>
    <row r="258" spans="1:12" ht="15.75" x14ac:dyDescent="0.25">
      <c r="A258" s="107" t="s">
        <v>2</v>
      </c>
      <c r="B258" s="3" t="s">
        <v>5</v>
      </c>
      <c r="C258" s="4" t="s">
        <v>6</v>
      </c>
      <c r="D258" s="4" t="s">
        <v>7</v>
      </c>
      <c r="E258" s="5" t="s">
        <v>9</v>
      </c>
      <c r="F258" s="3" t="s">
        <v>5</v>
      </c>
      <c r="G258" s="4" t="s">
        <v>6</v>
      </c>
      <c r="H258" s="4" t="s">
        <v>7</v>
      </c>
      <c r="I258" s="5" t="s">
        <v>9</v>
      </c>
      <c r="J258" s="34"/>
      <c r="K258" s="34"/>
      <c r="L258" s="34"/>
    </row>
    <row r="259" spans="1:12" ht="15.75" x14ac:dyDescent="0.25">
      <c r="A259" s="108"/>
      <c r="B259" s="3">
        <v>19.489999999999998</v>
      </c>
      <c r="C259" s="4">
        <v>27.16</v>
      </c>
      <c r="D259" s="4">
        <v>47.23</v>
      </c>
      <c r="E259" s="5">
        <f>D259*4+C259*9+B259*4</f>
        <v>511.32</v>
      </c>
      <c r="F259" s="3">
        <v>23.29</v>
      </c>
      <c r="G259" s="4">
        <v>33.049999999999997</v>
      </c>
      <c r="H259" s="4">
        <v>55.8</v>
      </c>
      <c r="I259" s="5">
        <f>H259*4+G259*9+F259*4</f>
        <v>613.80999999999995</v>
      </c>
      <c r="J259" s="34"/>
      <c r="K259" s="34"/>
      <c r="L259" s="34"/>
    </row>
    <row r="260" spans="1:12" ht="15.75" x14ac:dyDescent="0.25">
      <c r="A260" s="28" t="s">
        <v>10</v>
      </c>
      <c r="B260" s="80">
        <f>E259*100/2200</f>
        <v>23.241818181818182</v>
      </c>
      <c r="C260" s="81"/>
      <c r="D260" s="81"/>
      <c r="E260" s="82"/>
      <c r="F260" s="80">
        <f>I259*100/2700</f>
        <v>22.7337037037037</v>
      </c>
      <c r="G260" s="81"/>
      <c r="H260" s="81"/>
      <c r="I260" s="82"/>
      <c r="J260" s="34"/>
      <c r="K260" s="34"/>
      <c r="L260" s="34"/>
    </row>
    <row r="261" spans="1:12" ht="18.75" x14ac:dyDescent="0.25">
      <c r="A261" s="36" t="s">
        <v>3</v>
      </c>
      <c r="B261" s="37"/>
      <c r="C261" s="37"/>
      <c r="D261" s="37"/>
      <c r="E261" s="38"/>
      <c r="F261" s="37"/>
      <c r="G261" s="37"/>
      <c r="H261" s="37"/>
      <c r="I261" s="38"/>
      <c r="J261" s="34"/>
      <c r="K261" s="34"/>
      <c r="L261" s="34"/>
    </row>
    <row r="262" spans="1:12" x14ac:dyDescent="0.25">
      <c r="A262" s="10" t="s">
        <v>111</v>
      </c>
      <c r="B262" s="57">
        <v>50</v>
      </c>
      <c r="C262" s="58"/>
      <c r="D262" s="58"/>
      <c r="E262" s="59"/>
      <c r="F262" s="57">
        <v>50</v>
      </c>
      <c r="G262" s="58"/>
      <c r="H262" s="58"/>
      <c r="I262" s="59"/>
      <c r="J262" s="34"/>
      <c r="K262" s="34"/>
      <c r="L262" s="34"/>
    </row>
    <row r="263" spans="1:12" x14ac:dyDescent="0.25">
      <c r="A263" s="10" t="s">
        <v>102</v>
      </c>
      <c r="B263" s="57">
        <v>30</v>
      </c>
      <c r="C263" s="58"/>
      <c r="D263" s="58"/>
      <c r="E263" s="59"/>
      <c r="F263" s="57">
        <v>40</v>
      </c>
      <c r="G263" s="58"/>
      <c r="H263" s="58"/>
      <c r="I263" s="59"/>
      <c r="J263" s="34"/>
      <c r="K263" s="34"/>
      <c r="L263" s="34"/>
    </row>
    <row r="264" spans="1:12" x14ac:dyDescent="0.25">
      <c r="A264" s="10" t="s">
        <v>30</v>
      </c>
      <c r="B264" s="68">
        <v>200</v>
      </c>
      <c r="C264" s="69"/>
      <c r="D264" s="69"/>
      <c r="E264" s="70"/>
      <c r="F264" s="68">
        <v>200</v>
      </c>
      <c r="G264" s="69"/>
      <c r="H264" s="69"/>
      <c r="I264" s="70"/>
      <c r="J264" s="34"/>
      <c r="K264" s="34"/>
      <c r="L264" s="34"/>
    </row>
    <row r="265" spans="1:12" x14ac:dyDescent="0.25">
      <c r="A265" s="10" t="s">
        <v>72</v>
      </c>
      <c r="B265" s="57">
        <v>65</v>
      </c>
      <c r="C265" s="58"/>
      <c r="D265" s="58"/>
      <c r="E265" s="59"/>
      <c r="F265" s="57">
        <v>100</v>
      </c>
      <c r="G265" s="58"/>
      <c r="H265" s="58"/>
      <c r="I265" s="59"/>
      <c r="J265" s="34"/>
      <c r="K265" s="34"/>
      <c r="L265" s="34"/>
    </row>
    <row r="266" spans="1:12" x14ac:dyDescent="0.25">
      <c r="A266" s="10" t="s">
        <v>90</v>
      </c>
      <c r="B266" s="57">
        <v>130</v>
      </c>
      <c r="C266" s="58"/>
      <c r="D266" s="58"/>
      <c r="E266" s="59"/>
      <c r="F266" s="57">
        <v>160</v>
      </c>
      <c r="G266" s="58"/>
      <c r="H266" s="58"/>
      <c r="I266" s="59"/>
      <c r="J266" s="34"/>
      <c r="K266" s="34"/>
      <c r="L266" s="34"/>
    </row>
    <row r="267" spans="1:12" x14ac:dyDescent="0.25">
      <c r="A267" s="21" t="s">
        <v>22</v>
      </c>
      <c r="B267" s="57">
        <v>20</v>
      </c>
      <c r="C267" s="58"/>
      <c r="D267" s="58"/>
      <c r="E267" s="59"/>
      <c r="F267" s="57">
        <v>30</v>
      </c>
      <c r="G267" s="58"/>
      <c r="H267" s="58"/>
      <c r="I267" s="59"/>
      <c r="J267" s="34"/>
      <c r="K267" s="34"/>
      <c r="L267" s="34"/>
    </row>
    <row r="268" spans="1:12" x14ac:dyDescent="0.25">
      <c r="A268" s="21" t="s">
        <v>27</v>
      </c>
      <c r="B268" s="57" t="s">
        <v>96</v>
      </c>
      <c r="C268" s="58"/>
      <c r="D268" s="58"/>
      <c r="E268" s="59"/>
      <c r="F268" s="57">
        <v>20</v>
      </c>
      <c r="G268" s="58"/>
      <c r="H268" s="58"/>
      <c r="I268" s="59"/>
      <c r="J268" s="34"/>
      <c r="K268" s="34"/>
      <c r="L268" s="34"/>
    </row>
    <row r="269" spans="1:12" x14ac:dyDescent="0.25">
      <c r="A269" s="21" t="s">
        <v>115</v>
      </c>
      <c r="B269" s="57">
        <v>200</v>
      </c>
      <c r="C269" s="58"/>
      <c r="D269" s="58"/>
      <c r="E269" s="59"/>
      <c r="F269" s="57">
        <v>200</v>
      </c>
      <c r="G269" s="58"/>
      <c r="H269" s="58"/>
      <c r="I269" s="59"/>
      <c r="J269" s="34"/>
      <c r="K269" s="34"/>
      <c r="L269" s="34"/>
    </row>
    <row r="270" spans="1:12" ht="15.75" x14ac:dyDescent="0.25">
      <c r="A270" s="107" t="s">
        <v>4</v>
      </c>
      <c r="B270" s="3" t="s">
        <v>5</v>
      </c>
      <c r="C270" s="4" t="s">
        <v>6</v>
      </c>
      <c r="D270" s="4" t="s">
        <v>7</v>
      </c>
      <c r="E270" s="5" t="s">
        <v>9</v>
      </c>
      <c r="F270" s="3" t="s">
        <v>5</v>
      </c>
      <c r="G270" s="4" t="s">
        <v>6</v>
      </c>
      <c r="H270" s="4" t="s">
        <v>7</v>
      </c>
      <c r="I270" s="5" t="s">
        <v>9</v>
      </c>
      <c r="J270" s="34"/>
      <c r="K270" s="34"/>
      <c r="L270" s="34"/>
    </row>
    <row r="271" spans="1:12" ht="15.75" x14ac:dyDescent="0.25">
      <c r="A271" s="108"/>
      <c r="B271" s="3">
        <v>25.4</v>
      </c>
      <c r="C271" s="22">
        <v>25.57</v>
      </c>
      <c r="D271" s="22">
        <v>102.77</v>
      </c>
      <c r="E271" s="5">
        <f>D271*4+C271*9+B271*4</f>
        <v>742.81000000000006</v>
      </c>
      <c r="F271" s="3">
        <v>36.07</v>
      </c>
      <c r="G271" s="22">
        <v>31.58</v>
      </c>
      <c r="H271" s="22">
        <v>127.24</v>
      </c>
      <c r="I271" s="5">
        <f>H271*4+G271*9+F271*4</f>
        <v>937.45999999999992</v>
      </c>
      <c r="J271" s="34"/>
      <c r="K271" s="34"/>
      <c r="L271" s="34"/>
    </row>
    <row r="272" spans="1:12" ht="15.75" x14ac:dyDescent="0.25">
      <c r="A272" s="28" t="s">
        <v>10</v>
      </c>
      <c r="B272" s="80">
        <f>E271*100/2200</f>
        <v>33.76409090909091</v>
      </c>
      <c r="C272" s="81"/>
      <c r="D272" s="81"/>
      <c r="E272" s="82"/>
      <c r="F272" s="80">
        <f>I271*100/2700</f>
        <v>34.720740740740737</v>
      </c>
      <c r="G272" s="81"/>
      <c r="H272" s="81"/>
      <c r="I272" s="82"/>
      <c r="J272" s="34"/>
      <c r="K272" s="34"/>
      <c r="L272" s="34"/>
    </row>
    <row r="273" spans="1:12" ht="18.75" x14ac:dyDescent="0.25">
      <c r="A273" s="36" t="s">
        <v>33</v>
      </c>
      <c r="B273" s="37"/>
      <c r="C273" s="37"/>
      <c r="D273" s="37"/>
      <c r="E273" s="38"/>
      <c r="F273" s="37"/>
      <c r="G273" s="37"/>
      <c r="H273" s="37"/>
      <c r="I273" s="38"/>
      <c r="J273" s="34"/>
      <c r="K273" s="34"/>
      <c r="L273" s="34"/>
    </row>
    <row r="274" spans="1:12" x14ac:dyDescent="0.25">
      <c r="A274" s="18" t="s">
        <v>91</v>
      </c>
      <c r="B274" s="57">
        <v>60</v>
      </c>
      <c r="C274" s="58"/>
      <c r="D274" s="58"/>
      <c r="E274" s="59"/>
      <c r="F274" s="57">
        <v>80</v>
      </c>
      <c r="G274" s="58"/>
      <c r="H274" s="58"/>
      <c r="I274" s="59"/>
      <c r="J274" s="34"/>
      <c r="K274" s="34"/>
      <c r="L274" s="34"/>
    </row>
    <row r="275" spans="1:12" x14ac:dyDescent="0.25">
      <c r="A275" s="17" t="s">
        <v>43</v>
      </c>
      <c r="B275" s="57">
        <v>140</v>
      </c>
      <c r="C275" s="58"/>
      <c r="D275" s="58"/>
      <c r="E275" s="59"/>
      <c r="F275" s="57">
        <v>150</v>
      </c>
      <c r="G275" s="58"/>
      <c r="H275" s="58"/>
      <c r="I275" s="59"/>
      <c r="J275" s="34"/>
      <c r="K275" s="34"/>
      <c r="L275" s="34"/>
    </row>
    <row r="276" spans="1:12" x14ac:dyDescent="0.25">
      <c r="A276" s="18" t="s">
        <v>63</v>
      </c>
      <c r="B276" s="57">
        <v>200</v>
      </c>
      <c r="C276" s="58"/>
      <c r="D276" s="58"/>
      <c r="E276" s="59"/>
      <c r="F276" s="57">
        <v>200</v>
      </c>
      <c r="G276" s="58"/>
      <c r="H276" s="58"/>
      <c r="I276" s="59"/>
      <c r="J276" s="34"/>
      <c r="K276" s="34"/>
      <c r="L276" s="34"/>
    </row>
    <row r="277" spans="1:12" ht="15.75" x14ac:dyDescent="0.25">
      <c r="A277" s="107" t="s">
        <v>34</v>
      </c>
      <c r="B277" s="3" t="s">
        <v>5</v>
      </c>
      <c r="C277" s="4" t="s">
        <v>6</v>
      </c>
      <c r="D277" s="4" t="s">
        <v>7</v>
      </c>
      <c r="E277" s="5" t="s">
        <v>9</v>
      </c>
      <c r="F277" s="3" t="s">
        <v>5</v>
      </c>
      <c r="G277" s="4" t="s">
        <v>6</v>
      </c>
      <c r="H277" s="4" t="s">
        <v>7</v>
      </c>
      <c r="I277" s="5" t="s">
        <v>9</v>
      </c>
      <c r="J277" s="34"/>
      <c r="K277" s="34"/>
      <c r="L277" s="34"/>
    </row>
    <row r="278" spans="1:12" ht="16.5" thickBot="1" x14ac:dyDescent="0.3">
      <c r="A278" s="118"/>
      <c r="B278" s="19">
        <v>4.76</v>
      </c>
      <c r="C278" s="20">
        <v>2.5</v>
      </c>
      <c r="D278" s="20">
        <v>69.86</v>
      </c>
      <c r="E278" s="5">
        <f>D278*4+C278*9+B278*4</f>
        <v>320.98</v>
      </c>
      <c r="F278" s="19">
        <v>6.17</v>
      </c>
      <c r="G278" s="20">
        <v>3.2</v>
      </c>
      <c r="H278" s="20">
        <v>84.33</v>
      </c>
      <c r="I278" s="5">
        <f>H278*4+G278*9+F278*4</f>
        <v>390.8</v>
      </c>
      <c r="J278" s="34"/>
      <c r="K278" s="34"/>
      <c r="L278" s="34"/>
    </row>
    <row r="279" spans="1:12" ht="15.75" x14ac:dyDescent="0.25">
      <c r="A279" s="6" t="s">
        <v>10</v>
      </c>
      <c r="B279" s="60">
        <f>E278*100/2200</f>
        <v>14.59</v>
      </c>
      <c r="C279" s="61"/>
      <c r="D279" s="61"/>
      <c r="E279" s="62"/>
      <c r="F279" s="60">
        <f>I278*100/2700</f>
        <v>14.474074074074075</v>
      </c>
      <c r="G279" s="61"/>
      <c r="H279" s="61"/>
      <c r="I279" s="62"/>
      <c r="J279" s="34"/>
      <c r="K279" s="34"/>
      <c r="L279" s="34"/>
    </row>
    <row r="280" spans="1:12" ht="15.75" x14ac:dyDescent="0.25">
      <c r="A280" s="107" t="s">
        <v>35</v>
      </c>
      <c r="B280" s="3" t="s">
        <v>5</v>
      </c>
      <c r="C280" s="4" t="s">
        <v>6</v>
      </c>
      <c r="D280" s="4" t="s">
        <v>7</v>
      </c>
      <c r="E280" s="5" t="s">
        <v>9</v>
      </c>
      <c r="F280" s="3" t="s">
        <v>5</v>
      </c>
      <c r="G280" s="4" t="s">
        <v>6</v>
      </c>
      <c r="H280" s="4" t="s">
        <v>7</v>
      </c>
      <c r="I280" s="5" t="s">
        <v>9</v>
      </c>
      <c r="J280" s="34"/>
      <c r="K280" s="34"/>
      <c r="L280" s="34"/>
    </row>
    <row r="281" spans="1:12" ht="15.75" x14ac:dyDescent="0.25">
      <c r="A281" s="108"/>
      <c r="B281" s="3">
        <f t="shared" ref="B281:I281" si="7">B278+B271+B259</f>
        <v>49.649999999999991</v>
      </c>
      <c r="C281" s="3">
        <f t="shared" si="7"/>
        <v>55.230000000000004</v>
      </c>
      <c r="D281" s="3">
        <f t="shared" si="7"/>
        <v>219.85999999999999</v>
      </c>
      <c r="E281" s="3">
        <f t="shared" si="7"/>
        <v>1575.11</v>
      </c>
      <c r="F281" s="3">
        <f t="shared" si="7"/>
        <v>65.53</v>
      </c>
      <c r="G281" s="3">
        <f t="shared" si="7"/>
        <v>67.83</v>
      </c>
      <c r="H281" s="3">
        <f t="shared" si="7"/>
        <v>267.37</v>
      </c>
      <c r="I281" s="3">
        <f t="shared" si="7"/>
        <v>1942.07</v>
      </c>
      <c r="J281" s="34"/>
      <c r="K281" s="51"/>
      <c r="L281" s="34"/>
    </row>
    <row r="282" spans="1:12" ht="16.5" thickBot="1" x14ac:dyDescent="0.3">
      <c r="A282" s="7" t="s">
        <v>36</v>
      </c>
      <c r="B282" s="8">
        <f>(B281*4/E281*100)-0.01</f>
        <v>12.598643205871333</v>
      </c>
      <c r="C282" s="9">
        <f>C281*9/E281*100</f>
        <v>31.557795963456524</v>
      </c>
      <c r="D282" s="9">
        <v>55.84</v>
      </c>
      <c r="E282" s="11"/>
      <c r="F282" s="8">
        <f>(F281*4/I281*100)-0.01</f>
        <v>13.486938833306729</v>
      </c>
      <c r="G282" s="9">
        <v>31.44</v>
      </c>
      <c r="H282" s="9">
        <f>H281*4/I281*100</f>
        <v>55.069075779966738</v>
      </c>
      <c r="I282" s="11"/>
      <c r="J282" s="34"/>
      <c r="K282" s="51"/>
      <c r="L282" s="34"/>
    </row>
    <row r="283" spans="1:12" ht="15.75" x14ac:dyDescent="0.25">
      <c r="A283" s="39" t="s">
        <v>18</v>
      </c>
      <c r="B283" s="40"/>
      <c r="C283" s="40"/>
      <c r="D283" s="40"/>
      <c r="E283" s="41"/>
      <c r="F283" s="40"/>
      <c r="G283" s="40"/>
      <c r="H283" s="40"/>
      <c r="I283" s="41"/>
      <c r="J283" s="34"/>
      <c r="K283" s="34"/>
      <c r="L283" s="34"/>
    </row>
    <row r="284" spans="1:12" x14ac:dyDescent="0.25">
      <c r="A284" s="10" t="s">
        <v>8</v>
      </c>
      <c r="B284" s="63" t="s">
        <v>0</v>
      </c>
      <c r="C284" s="63"/>
      <c r="D284" s="63"/>
      <c r="E284" s="63"/>
      <c r="F284" s="63" t="s">
        <v>81</v>
      </c>
      <c r="G284" s="63"/>
      <c r="H284" s="63"/>
      <c r="I284" s="63"/>
      <c r="J284" s="34"/>
      <c r="K284" s="34"/>
      <c r="L284" s="34"/>
    </row>
    <row r="285" spans="1:12" x14ac:dyDescent="0.25">
      <c r="A285" s="10"/>
      <c r="B285" s="64" t="s">
        <v>1</v>
      </c>
      <c r="C285" s="64"/>
      <c r="D285" s="64"/>
      <c r="E285" s="64"/>
      <c r="F285" s="64" t="s">
        <v>1</v>
      </c>
      <c r="G285" s="64"/>
      <c r="H285" s="64"/>
      <c r="I285" s="64"/>
      <c r="J285" s="34"/>
      <c r="K285" s="34"/>
      <c r="L285" s="34"/>
    </row>
    <row r="286" spans="1:12" ht="18.75" x14ac:dyDescent="0.25">
      <c r="A286" s="36" t="s">
        <v>80</v>
      </c>
      <c r="B286" s="37"/>
      <c r="C286" s="37"/>
      <c r="D286" s="37"/>
      <c r="E286" s="38"/>
      <c r="F286" s="37"/>
      <c r="G286" s="37"/>
      <c r="H286" s="37"/>
      <c r="I286" s="38"/>
      <c r="J286" s="34"/>
      <c r="K286" s="34"/>
      <c r="L286" s="34"/>
    </row>
    <row r="287" spans="1:12" x14ac:dyDescent="0.25">
      <c r="A287" s="10" t="s">
        <v>41</v>
      </c>
      <c r="B287" s="57">
        <v>160</v>
      </c>
      <c r="C287" s="58"/>
      <c r="D287" s="58"/>
      <c r="E287" s="59"/>
      <c r="F287" s="57">
        <v>160</v>
      </c>
      <c r="G287" s="58"/>
      <c r="H287" s="58"/>
      <c r="I287" s="59"/>
      <c r="J287" s="34"/>
      <c r="K287" s="34"/>
      <c r="L287" s="34"/>
    </row>
    <row r="288" spans="1:12" x14ac:dyDescent="0.25">
      <c r="A288" s="10" t="s">
        <v>132</v>
      </c>
      <c r="B288" s="57">
        <v>70</v>
      </c>
      <c r="C288" s="58"/>
      <c r="D288" s="58"/>
      <c r="E288" s="59"/>
      <c r="F288" s="57">
        <v>100</v>
      </c>
      <c r="G288" s="58"/>
      <c r="H288" s="58"/>
      <c r="I288" s="59"/>
      <c r="J288" s="34"/>
      <c r="K288" s="34"/>
      <c r="L288" s="34"/>
    </row>
    <row r="289" spans="1:12" x14ac:dyDescent="0.25">
      <c r="A289" s="10" t="s">
        <v>27</v>
      </c>
      <c r="B289" s="57">
        <v>30</v>
      </c>
      <c r="C289" s="58"/>
      <c r="D289" s="58"/>
      <c r="E289" s="59"/>
      <c r="F289" s="57">
        <v>40</v>
      </c>
      <c r="G289" s="58"/>
      <c r="H289" s="58"/>
      <c r="I289" s="59"/>
      <c r="J289" s="34"/>
      <c r="K289" s="34"/>
      <c r="L289" s="34"/>
    </row>
    <row r="290" spans="1:12" x14ac:dyDescent="0.25">
      <c r="A290" s="21" t="s">
        <v>92</v>
      </c>
      <c r="B290" s="57">
        <v>100</v>
      </c>
      <c r="C290" s="58"/>
      <c r="D290" s="58"/>
      <c r="E290" s="59"/>
      <c r="F290" s="57">
        <v>150</v>
      </c>
      <c r="G290" s="58"/>
      <c r="H290" s="58"/>
      <c r="I290" s="59"/>
      <c r="J290" s="34"/>
      <c r="K290" s="34"/>
      <c r="L290" s="34"/>
    </row>
    <row r="291" spans="1:12" x14ac:dyDescent="0.25">
      <c r="A291" s="21" t="s">
        <v>128</v>
      </c>
      <c r="B291" s="57">
        <v>200</v>
      </c>
      <c r="C291" s="58"/>
      <c r="D291" s="58"/>
      <c r="E291" s="59"/>
      <c r="F291" s="57">
        <v>200</v>
      </c>
      <c r="G291" s="58"/>
      <c r="H291" s="58"/>
      <c r="I291" s="59"/>
      <c r="J291" s="34"/>
      <c r="K291" s="34"/>
      <c r="L291" s="34"/>
    </row>
    <row r="292" spans="1:12" ht="15.75" x14ac:dyDescent="0.25">
      <c r="A292" s="107" t="s">
        <v>2</v>
      </c>
      <c r="B292" s="3" t="s">
        <v>5</v>
      </c>
      <c r="C292" s="4" t="s">
        <v>6</v>
      </c>
      <c r="D292" s="4" t="s">
        <v>7</v>
      </c>
      <c r="E292" s="5" t="s">
        <v>9</v>
      </c>
      <c r="F292" s="3" t="s">
        <v>5</v>
      </c>
      <c r="G292" s="4" t="s">
        <v>6</v>
      </c>
      <c r="H292" s="4" t="s">
        <v>7</v>
      </c>
      <c r="I292" s="5" t="s">
        <v>9</v>
      </c>
      <c r="J292" s="34"/>
      <c r="K292" s="34"/>
      <c r="L292" s="34"/>
    </row>
    <row r="293" spans="1:12" ht="15.75" x14ac:dyDescent="0.25">
      <c r="A293" s="108"/>
      <c r="B293" s="3">
        <v>21.1</v>
      </c>
      <c r="C293" s="4">
        <v>12.03</v>
      </c>
      <c r="D293" s="4">
        <v>86.41</v>
      </c>
      <c r="E293" s="5">
        <f>D293*4+C293*9+B293*4</f>
        <v>538.30999999999995</v>
      </c>
      <c r="F293" s="3">
        <v>23.37</v>
      </c>
      <c r="G293" s="4">
        <v>14.67</v>
      </c>
      <c r="H293" s="4">
        <v>106.46</v>
      </c>
      <c r="I293" s="5">
        <f>H293*4+G293*9+F293*4</f>
        <v>651.35</v>
      </c>
      <c r="J293" s="34"/>
      <c r="K293" s="34"/>
      <c r="L293" s="34"/>
    </row>
    <row r="294" spans="1:12" ht="15.75" x14ac:dyDescent="0.25">
      <c r="A294" s="28" t="s">
        <v>10</v>
      </c>
      <c r="B294" s="80">
        <f>E293*100/2200</f>
        <v>24.46863636363636</v>
      </c>
      <c r="C294" s="81"/>
      <c r="D294" s="81"/>
      <c r="E294" s="82"/>
      <c r="F294" s="80">
        <f>I293*100/2700</f>
        <v>24.124074074074073</v>
      </c>
      <c r="G294" s="81"/>
      <c r="H294" s="81"/>
      <c r="I294" s="82"/>
      <c r="J294" s="34"/>
      <c r="K294" s="34"/>
      <c r="L294" s="34"/>
    </row>
    <row r="295" spans="1:12" ht="18.75" x14ac:dyDescent="0.25">
      <c r="A295" s="36" t="s">
        <v>3</v>
      </c>
      <c r="B295" s="37"/>
      <c r="C295" s="37"/>
      <c r="D295" s="37"/>
      <c r="E295" s="38"/>
      <c r="F295" s="37"/>
      <c r="G295" s="37"/>
      <c r="H295" s="37"/>
      <c r="I295" s="38"/>
      <c r="J295" s="34"/>
      <c r="K295" s="34"/>
      <c r="L295" s="34"/>
    </row>
    <row r="296" spans="1:12" x14ac:dyDescent="0.25">
      <c r="A296" s="10" t="s">
        <v>112</v>
      </c>
      <c r="B296" s="57">
        <v>70</v>
      </c>
      <c r="C296" s="58"/>
      <c r="D296" s="58"/>
      <c r="E296" s="59"/>
      <c r="F296" s="57">
        <v>100</v>
      </c>
      <c r="G296" s="58"/>
      <c r="H296" s="58"/>
      <c r="I296" s="59"/>
      <c r="J296" s="34"/>
      <c r="K296" s="34"/>
      <c r="L296" s="34"/>
    </row>
    <row r="297" spans="1:12" x14ac:dyDescent="0.25">
      <c r="A297" s="10" t="s">
        <v>25</v>
      </c>
      <c r="B297" s="68">
        <v>200</v>
      </c>
      <c r="C297" s="69"/>
      <c r="D297" s="69"/>
      <c r="E297" s="70"/>
      <c r="F297" s="68">
        <v>200</v>
      </c>
      <c r="G297" s="69"/>
      <c r="H297" s="69"/>
      <c r="I297" s="70"/>
      <c r="J297" s="34"/>
      <c r="K297" s="34"/>
      <c r="L297" s="34"/>
    </row>
    <row r="298" spans="1:12" x14ac:dyDescent="0.25">
      <c r="A298" s="47" t="s">
        <v>26</v>
      </c>
      <c r="B298" s="57">
        <v>10</v>
      </c>
      <c r="C298" s="58"/>
      <c r="D298" s="58"/>
      <c r="E298" s="59"/>
      <c r="F298" s="57">
        <v>16</v>
      </c>
      <c r="G298" s="58"/>
      <c r="H298" s="58"/>
      <c r="I298" s="59"/>
      <c r="J298" s="34"/>
      <c r="K298" s="34"/>
      <c r="L298" s="34"/>
    </row>
    <row r="299" spans="1:12" x14ac:dyDescent="0.25">
      <c r="A299" s="10" t="s">
        <v>121</v>
      </c>
      <c r="B299" s="57" t="s">
        <v>99</v>
      </c>
      <c r="C299" s="58"/>
      <c r="D299" s="58"/>
      <c r="E299" s="59"/>
      <c r="F299" s="57" t="s">
        <v>100</v>
      </c>
      <c r="G299" s="58"/>
      <c r="H299" s="58"/>
      <c r="I299" s="59"/>
      <c r="J299" s="34"/>
      <c r="K299" s="34"/>
      <c r="L299" s="34"/>
    </row>
    <row r="300" spans="1:12" x14ac:dyDescent="0.25">
      <c r="A300" s="10" t="s">
        <v>27</v>
      </c>
      <c r="B300" s="57">
        <v>30</v>
      </c>
      <c r="C300" s="58"/>
      <c r="D300" s="58"/>
      <c r="E300" s="59"/>
      <c r="F300" s="57">
        <v>35</v>
      </c>
      <c r="G300" s="58"/>
      <c r="H300" s="58"/>
      <c r="I300" s="59"/>
      <c r="J300" s="34"/>
      <c r="K300" s="34"/>
      <c r="L300" s="34"/>
    </row>
    <row r="301" spans="1:12" x14ac:dyDescent="0.25">
      <c r="A301" s="10" t="s">
        <v>22</v>
      </c>
      <c r="B301" s="57">
        <v>45</v>
      </c>
      <c r="C301" s="58"/>
      <c r="D301" s="58"/>
      <c r="E301" s="59"/>
      <c r="F301" s="57">
        <v>45</v>
      </c>
      <c r="G301" s="58"/>
      <c r="H301" s="58"/>
      <c r="I301" s="59"/>
      <c r="J301" s="34"/>
      <c r="K301" s="34"/>
      <c r="L301" s="34"/>
    </row>
    <row r="302" spans="1:12" x14ac:dyDescent="0.25">
      <c r="A302" s="21" t="s">
        <v>38</v>
      </c>
      <c r="B302" s="57">
        <v>200</v>
      </c>
      <c r="C302" s="58"/>
      <c r="D302" s="58"/>
      <c r="E302" s="59"/>
      <c r="F302" s="57">
        <v>200</v>
      </c>
      <c r="G302" s="58"/>
      <c r="H302" s="58"/>
      <c r="I302" s="59"/>
      <c r="J302" s="34"/>
      <c r="K302" s="34"/>
      <c r="L302" s="34"/>
    </row>
    <row r="303" spans="1:12" ht="15.75" x14ac:dyDescent="0.25">
      <c r="A303" s="107" t="s">
        <v>4</v>
      </c>
      <c r="B303" s="3" t="s">
        <v>5</v>
      </c>
      <c r="C303" s="4" t="s">
        <v>6</v>
      </c>
      <c r="D303" s="4" t="s">
        <v>7</v>
      </c>
      <c r="E303" s="5" t="s">
        <v>9</v>
      </c>
      <c r="F303" s="3" t="s">
        <v>5</v>
      </c>
      <c r="G303" s="4" t="s">
        <v>6</v>
      </c>
      <c r="H303" s="4" t="s">
        <v>7</v>
      </c>
      <c r="I303" s="5" t="s">
        <v>9</v>
      </c>
      <c r="J303" s="34"/>
      <c r="K303" s="34"/>
      <c r="L303" s="34"/>
    </row>
    <row r="304" spans="1:12" ht="15.75" x14ac:dyDescent="0.25">
      <c r="A304" s="108"/>
      <c r="B304" s="3">
        <v>21.9</v>
      </c>
      <c r="C304" s="22">
        <v>31.74</v>
      </c>
      <c r="D304" s="22">
        <v>88.64</v>
      </c>
      <c r="E304" s="5">
        <f>D304*4+C304*9+B304*4</f>
        <v>727.82</v>
      </c>
      <c r="F304" s="3">
        <v>24.73</v>
      </c>
      <c r="G304" s="22">
        <v>36.61</v>
      </c>
      <c r="H304" s="22">
        <v>97.87</v>
      </c>
      <c r="I304" s="5">
        <f>H304*4+G304*9+F304*4</f>
        <v>819.89</v>
      </c>
      <c r="J304" s="34"/>
      <c r="K304" s="34"/>
      <c r="L304" s="34"/>
    </row>
    <row r="305" spans="1:12" ht="15.75" x14ac:dyDescent="0.25">
      <c r="A305" s="28" t="s">
        <v>10</v>
      </c>
      <c r="B305" s="80">
        <f>E304*100/2200</f>
        <v>33.082727272727276</v>
      </c>
      <c r="C305" s="81"/>
      <c r="D305" s="81"/>
      <c r="E305" s="82"/>
      <c r="F305" s="80">
        <f>I304*100/2700</f>
        <v>30.366296296296298</v>
      </c>
      <c r="G305" s="81"/>
      <c r="H305" s="81"/>
      <c r="I305" s="82"/>
      <c r="J305" s="34"/>
      <c r="K305" s="34"/>
      <c r="L305" s="34"/>
    </row>
    <row r="306" spans="1:12" ht="18.75" x14ac:dyDescent="0.25">
      <c r="A306" s="36" t="s">
        <v>33</v>
      </c>
      <c r="B306" s="37"/>
      <c r="C306" s="37"/>
      <c r="D306" s="37"/>
      <c r="E306" s="38"/>
      <c r="F306" s="37"/>
      <c r="G306" s="37"/>
      <c r="H306" s="37"/>
      <c r="I306" s="38"/>
      <c r="J306" s="34"/>
      <c r="K306" s="34"/>
      <c r="L306" s="34"/>
    </row>
    <row r="307" spans="1:12" x14ac:dyDescent="0.25">
      <c r="A307" s="17" t="s">
        <v>144</v>
      </c>
      <c r="B307" s="77">
        <v>80</v>
      </c>
      <c r="C307" s="78"/>
      <c r="D307" s="78"/>
      <c r="E307" s="79"/>
      <c r="F307" s="77">
        <v>105</v>
      </c>
      <c r="G307" s="78"/>
      <c r="H307" s="78"/>
      <c r="I307" s="79"/>
      <c r="J307" s="34"/>
      <c r="K307" s="34"/>
      <c r="L307" s="34"/>
    </row>
    <row r="308" spans="1:12" x14ac:dyDescent="0.25">
      <c r="A308" s="49" t="s">
        <v>138</v>
      </c>
      <c r="B308" s="77">
        <v>15</v>
      </c>
      <c r="C308" s="78"/>
      <c r="D308" s="78"/>
      <c r="E308" s="79"/>
      <c r="F308" s="77">
        <v>20</v>
      </c>
      <c r="G308" s="78"/>
      <c r="H308" s="78"/>
      <c r="I308" s="79"/>
      <c r="J308" s="34"/>
      <c r="K308" s="34"/>
      <c r="L308" s="34"/>
    </row>
    <row r="309" spans="1:12" x14ac:dyDescent="0.25">
      <c r="A309" s="18" t="s">
        <v>93</v>
      </c>
      <c r="B309" s="77">
        <v>200</v>
      </c>
      <c r="C309" s="78"/>
      <c r="D309" s="78"/>
      <c r="E309" s="79"/>
      <c r="F309" s="77">
        <v>200</v>
      </c>
      <c r="G309" s="78"/>
      <c r="H309" s="78"/>
      <c r="I309" s="79"/>
      <c r="J309" s="34"/>
      <c r="K309" s="34"/>
      <c r="L309" s="34"/>
    </row>
    <row r="310" spans="1:12" ht="15.75" x14ac:dyDescent="0.25">
      <c r="A310" s="107" t="s">
        <v>34</v>
      </c>
      <c r="B310" s="3" t="s">
        <v>5</v>
      </c>
      <c r="C310" s="4" t="s">
        <v>6</v>
      </c>
      <c r="D310" s="4" t="s">
        <v>7</v>
      </c>
      <c r="E310" s="5" t="s">
        <v>9</v>
      </c>
      <c r="F310" s="3" t="s">
        <v>5</v>
      </c>
      <c r="G310" s="4" t="s">
        <v>6</v>
      </c>
      <c r="H310" s="4" t="s">
        <v>7</v>
      </c>
      <c r="I310" s="5" t="s">
        <v>9</v>
      </c>
      <c r="J310" s="34"/>
      <c r="K310" s="34"/>
      <c r="L310" s="34"/>
    </row>
    <row r="311" spans="1:12" ht="16.5" thickBot="1" x14ac:dyDescent="0.3">
      <c r="A311" s="118"/>
      <c r="B311" s="19">
        <v>6.59</v>
      </c>
      <c r="C311" s="20">
        <v>9.26</v>
      </c>
      <c r="D311" s="20">
        <v>52.87</v>
      </c>
      <c r="E311" s="5">
        <f>D311*4+C311*9+B311*4</f>
        <v>321.18</v>
      </c>
      <c r="F311" s="19">
        <v>8.59</v>
      </c>
      <c r="G311" s="20">
        <v>12.16</v>
      </c>
      <c r="H311" s="20">
        <v>62.84</v>
      </c>
      <c r="I311" s="5">
        <f>H311*4+G311*9+F311*4</f>
        <v>395.16</v>
      </c>
      <c r="J311" s="34"/>
      <c r="K311" s="34"/>
      <c r="L311" s="34"/>
    </row>
    <row r="312" spans="1:12" ht="15.75" x14ac:dyDescent="0.25">
      <c r="A312" s="6" t="s">
        <v>10</v>
      </c>
      <c r="B312" s="60">
        <f>E311*100/2200</f>
        <v>14.59909090909091</v>
      </c>
      <c r="C312" s="61"/>
      <c r="D312" s="61"/>
      <c r="E312" s="62"/>
      <c r="F312" s="60">
        <f>I311*100/2700</f>
        <v>14.635555555555555</v>
      </c>
      <c r="G312" s="61"/>
      <c r="H312" s="61"/>
      <c r="I312" s="62"/>
      <c r="J312" s="34"/>
      <c r="K312" s="34"/>
      <c r="L312" s="34"/>
    </row>
    <row r="313" spans="1:12" ht="15.75" x14ac:dyDescent="0.25">
      <c r="A313" s="107" t="s">
        <v>35</v>
      </c>
      <c r="B313" s="3" t="s">
        <v>5</v>
      </c>
      <c r="C313" s="4" t="s">
        <v>6</v>
      </c>
      <c r="D313" s="4" t="s">
        <v>7</v>
      </c>
      <c r="E313" s="5" t="s">
        <v>9</v>
      </c>
      <c r="F313" s="3" t="s">
        <v>5</v>
      </c>
      <c r="G313" s="4" t="s">
        <v>6</v>
      </c>
      <c r="H313" s="4" t="s">
        <v>7</v>
      </c>
      <c r="I313" s="5" t="s">
        <v>9</v>
      </c>
      <c r="J313" s="34"/>
      <c r="K313" s="34"/>
      <c r="L313" s="34"/>
    </row>
    <row r="314" spans="1:12" ht="15.75" x14ac:dyDescent="0.25">
      <c r="A314" s="108"/>
      <c r="B314" s="3">
        <f t="shared" ref="B314:I314" si="8">B311+B304+B293</f>
        <v>49.59</v>
      </c>
      <c r="C314" s="3">
        <f t="shared" si="8"/>
        <v>53.03</v>
      </c>
      <c r="D314" s="3">
        <f t="shared" si="8"/>
        <v>227.92</v>
      </c>
      <c r="E314" s="3">
        <f t="shared" si="8"/>
        <v>1587.31</v>
      </c>
      <c r="F314" s="3">
        <f t="shared" si="8"/>
        <v>56.69</v>
      </c>
      <c r="G314" s="3">
        <f t="shared" si="8"/>
        <v>63.44</v>
      </c>
      <c r="H314" s="3">
        <f t="shared" si="8"/>
        <v>267.17</v>
      </c>
      <c r="I314" s="3">
        <f t="shared" si="8"/>
        <v>1866.4</v>
      </c>
      <c r="J314" s="34"/>
      <c r="K314" s="51"/>
      <c r="L314" s="34"/>
    </row>
    <row r="315" spans="1:12" ht="16.5" thickBot="1" x14ac:dyDescent="0.3">
      <c r="A315" s="7" t="s">
        <v>36</v>
      </c>
      <c r="B315" s="26">
        <f>B314*4/E314*100</f>
        <v>12.496613767947032</v>
      </c>
      <c r="C315" s="27">
        <f>C314*9/E314*100</f>
        <v>30.067850640391608</v>
      </c>
      <c r="D315" s="27">
        <f>((D314*4/E314*100))</f>
        <v>57.43553559166137</v>
      </c>
      <c r="E315" s="11"/>
      <c r="F315" s="26">
        <f>F314*4/I314*100</f>
        <v>12.14959279897128</v>
      </c>
      <c r="G315" s="27">
        <f>G314*9/I314*100</f>
        <v>30.591513073296184</v>
      </c>
      <c r="H315" s="27">
        <f>((H314*4/I314*100))</f>
        <v>57.258894127732532</v>
      </c>
      <c r="I315" s="11"/>
      <c r="J315" s="34"/>
      <c r="K315" s="51"/>
      <c r="L315" s="34"/>
    </row>
    <row r="316" spans="1:12" ht="15.75" x14ac:dyDescent="0.25">
      <c r="A316" s="39" t="s">
        <v>19</v>
      </c>
      <c r="B316" s="40"/>
      <c r="C316" s="40"/>
      <c r="D316" s="40"/>
      <c r="E316" s="41"/>
      <c r="F316" s="40"/>
      <c r="G316" s="40"/>
      <c r="H316" s="40"/>
      <c r="I316" s="41"/>
      <c r="J316" s="34"/>
      <c r="K316" s="34"/>
      <c r="L316" s="34"/>
    </row>
    <row r="317" spans="1:12" x14ac:dyDescent="0.25">
      <c r="A317" s="10" t="s">
        <v>8</v>
      </c>
      <c r="B317" s="63" t="s">
        <v>0</v>
      </c>
      <c r="C317" s="63"/>
      <c r="D317" s="63"/>
      <c r="E317" s="63"/>
      <c r="F317" s="63" t="s">
        <v>81</v>
      </c>
      <c r="G317" s="63"/>
      <c r="H317" s="63"/>
      <c r="I317" s="63"/>
      <c r="J317" s="34"/>
      <c r="K317" s="34"/>
      <c r="L317" s="34"/>
    </row>
    <row r="318" spans="1:12" x14ac:dyDescent="0.25">
      <c r="A318" s="10"/>
      <c r="B318" s="64" t="s">
        <v>1</v>
      </c>
      <c r="C318" s="64"/>
      <c r="D318" s="64"/>
      <c r="E318" s="64"/>
      <c r="F318" s="64" t="s">
        <v>1</v>
      </c>
      <c r="G318" s="64"/>
      <c r="H318" s="64"/>
      <c r="I318" s="64"/>
      <c r="J318" s="34"/>
      <c r="K318" s="34"/>
      <c r="L318" s="34"/>
    </row>
    <row r="319" spans="1:12" ht="18.75" x14ac:dyDescent="0.25">
      <c r="A319" s="36" t="s">
        <v>80</v>
      </c>
      <c r="B319" s="37"/>
      <c r="C319" s="37"/>
      <c r="D319" s="37"/>
      <c r="E319" s="38"/>
      <c r="F319" s="37"/>
      <c r="G319" s="37"/>
      <c r="H319" s="37"/>
      <c r="I319" s="38"/>
      <c r="J319" s="34"/>
      <c r="K319" s="34"/>
      <c r="L319" s="34"/>
    </row>
    <row r="320" spans="1:12" x14ac:dyDescent="0.25">
      <c r="A320" s="10" t="s">
        <v>145</v>
      </c>
      <c r="B320" s="57">
        <v>130</v>
      </c>
      <c r="C320" s="58"/>
      <c r="D320" s="58"/>
      <c r="E320" s="59"/>
      <c r="F320" s="57">
        <v>140</v>
      </c>
      <c r="G320" s="58"/>
      <c r="H320" s="58"/>
      <c r="I320" s="59"/>
      <c r="J320" s="34"/>
      <c r="K320" s="34"/>
      <c r="L320" s="34"/>
    </row>
    <row r="321" spans="1:12" x14ac:dyDescent="0.25">
      <c r="A321" s="10" t="s">
        <v>27</v>
      </c>
      <c r="B321" s="101" t="s">
        <v>149</v>
      </c>
      <c r="C321" s="102"/>
      <c r="D321" s="102"/>
      <c r="E321" s="103"/>
      <c r="F321" s="101" t="s">
        <v>97</v>
      </c>
      <c r="G321" s="102"/>
      <c r="H321" s="102"/>
      <c r="I321" s="103"/>
      <c r="J321" s="34"/>
      <c r="K321" s="34"/>
      <c r="L321" s="34"/>
    </row>
    <row r="322" spans="1:12" x14ac:dyDescent="0.25">
      <c r="A322" s="47" t="s">
        <v>49</v>
      </c>
      <c r="B322" s="104"/>
      <c r="C322" s="105"/>
      <c r="D322" s="105"/>
      <c r="E322" s="106"/>
      <c r="F322" s="104"/>
      <c r="G322" s="105"/>
      <c r="H322" s="105"/>
      <c r="I322" s="106"/>
      <c r="J322" s="34"/>
      <c r="K322" s="34"/>
      <c r="L322" s="34"/>
    </row>
    <row r="323" spans="1:12" x14ac:dyDescent="0.25">
      <c r="A323" s="10" t="s">
        <v>73</v>
      </c>
      <c r="B323" s="57">
        <v>200</v>
      </c>
      <c r="C323" s="58"/>
      <c r="D323" s="58"/>
      <c r="E323" s="59"/>
      <c r="F323" s="57">
        <v>200</v>
      </c>
      <c r="G323" s="58"/>
      <c r="H323" s="58"/>
      <c r="I323" s="59"/>
      <c r="J323" s="34"/>
      <c r="K323" s="34"/>
      <c r="L323" s="34"/>
    </row>
    <row r="324" spans="1:12" ht="15.75" x14ac:dyDescent="0.25">
      <c r="A324" s="107" t="s">
        <v>2</v>
      </c>
      <c r="B324" s="3" t="s">
        <v>5</v>
      </c>
      <c r="C324" s="4" t="s">
        <v>6</v>
      </c>
      <c r="D324" s="4" t="s">
        <v>7</v>
      </c>
      <c r="E324" s="5" t="s">
        <v>9</v>
      </c>
      <c r="F324" s="3" t="s">
        <v>5</v>
      </c>
      <c r="G324" s="4" t="s">
        <v>6</v>
      </c>
      <c r="H324" s="4" t="s">
        <v>7</v>
      </c>
      <c r="I324" s="5" t="s">
        <v>9</v>
      </c>
      <c r="J324" s="34"/>
      <c r="K324" s="34"/>
      <c r="L324" s="34"/>
    </row>
    <row r="325" spans="1:12" ht="15.75" x14ac:dyDescent="0.25">
      <c r="A325" s="108"/>
      <c r="B325" s="3">
        <v>26.32</v>
      </c>
      <c r="C325" s="4">
        <v>19.670000000000002</v>
      </c>
      <c r="D325" s="4">
        <v>61.04</v>
      </c>
      <c r="E325" s="5">
        <f>D325*4+C325*9+B325*4</f>
        <v>526.47</v>
      </c>
      <c r="F325" s="3">
        <v>28.1</v>
      </c>
      <c r="G325" s="4">
        <v>20.83</v>
      </c>
      <c r="H325" s="4">
        <v>65.83</v>
      </c>
      <c r="I325" s="5">
        <f>H325*4+G325*9+F325*4</f>
        <v>563.18999999999994</v>
      </c>
      <c r="J325" s="34"/>
      <c r="K325" s="34"/>
      <c r="L325" s="34"/>
    </row>
    <row r="326" spans="1:12" ht="15.75" x14ac:dyDescent="0.25">
      <c r="A326" s="28" t="s">
        <v>10</v>
      </c>
      <c r="B326" s="80">
        <f>E325*100/2200</f>
        <v>23.930454545454545</v>
      </c>
      <c r="C326" s="81"/>
      <c r="D326" s="81"/>
      <c r="E326" s="82"/>
      <c r="F326" s="80">
        <f>I325*100/2700</f>
        <v>20.858888888888885</v>
      </c>
      <c r="G326" s="81"/>
      <c r="H326" s="81"/>
      <c r="I326" s="82"/>
      <c r="J326" s="34"/>
      <c r="K326" s="34"/>
      <c r="L326" s="34"/>
    </row>
    <row r="327" spans="1:12" ht="18.75" x14ac:dyDescent="0.25">
      <c r="A327" s="36" t="s">
        <v>3</v>
      </c>
      <c r="B327" s="37"/>
      <c r="C327" s="37"/>
      <c r="D327" s="37"/>
      <c r="E327" s="38"/>
      <c r="F327" s="37"/>
      <c r="G327" s="37"/>
      <c r="H327" s="37"/>
      <c r="I327" s="38"/>
      <c r="J327" s="34"/>
      <c r="K327" s="34"/>
      <c r="L327" s="34"/>
    </row>
    <row r="328" spans="1:12" x14ac:dyDescent="0.25">
      <c r="A328" s="10" t="s">
        <v>113</v>
      </c>
      <c r="B328" s="57">
        <v>40</v>
      </c>
      <c r="C328" s="58"/>
      <c r="D328" s="58"/>
      <c r="E328" s="59"/>
      <c r="F328" s="57">
        <v>50</v>
      </c>
      <c r="G328" s="58"/>
      <c r="H328" s="58"/>
      <c r="I328" s="59"/>
      <c r="J328" s="34"/>
      <c r="K328" s="34"/>
      <c r="L328" s="34"/>
    </row>
    <row r="329" spans="1:12" x14ac:dyDescent="0.25">
      <c r="A329" s="10" t="s">
        <v>114</v>
      </c>
      <c r="B329" s="57">
        <v>40</v>
      </c>
      <c r="C329" s="58"/>
      <c r="D329" s="58"/>
      <c r="E329" s="59"/>
      <c r="F329" s="57">
        <v>50</v>
      </c>
      <c r="G329" s="58"/>
      <c r="H329" s="58"/>
      <c r="I329" s="59"/>
      <c r="J329" s="34"/>
      <c r="K329" s="34"/>
      <c r="L329" s="34"/>
    </row>
    <row r="330" spans="1:12" x14ac:dyDescent="0.25">
      <c r="A330" s="10" t="s">
        <v>31</v>
      </c>
      <c r="B330" s="68">
        <v>200</v>
      </c>
      <c r="C330" s="69"/>
      <c r="D330" s="69"/>
      <c r="E330" s="70"/>
      <c r="F330" s="68">
        <v>200</v>
      </c>
      <c r="G330" s="69"/>
      <c r="H330" s="69"/>
      <c r="I330" s="70"/>
      <c r="J330" s="34"/>
      <c r="K330" s="34"/>
      <c r="L330" s="34"/>
    </row>
    <row r="331" spans="1:12" x14ac:dyDescent="0.25">
      <c r="A331" s="10" t="s">
        <v>74</v>
      </c>
      <c r="B331" s="57">
        <v>60</v>
      </c>
      <c r="C331" s="58"/>
      <c r="D331" s="58"/>
      <c r="E331" s="59"/>
      <c r="F331" s="57">
        <v>80</v>
      </c>
      <c r="G331" s="58"/>
      <c r="H331" s="58"/>
      <c r="I331" s="59"/>
      <c r="J331" s="34"/>
      <c r="K331" s="34"/>
      <c r="L331" s="34"/>
    </row>
    <row r="332" spans="1:12" x14ac:dyDescent="0.25">
      <c r="A332" s="10" t="s">
        <v>24</v>
      </c>
      <c r="B332" s="57">
        <v>170</v>
      </c>
      <c r="C332" s="58"/>
      <c r="D332" s="58"/>
      <c r="E332" s="59"/>
      <c r="F332" s="57">
        <v>170</v>
      </c>
      <c r="G332" s="58"/>
      <c r="H332" s="58"/>
      <c r="I332" s="59"/>
      <c r="J332" s="34"/>
      <c r="K332" s="34"/>
      <c r="L332" s="34"/>
    </row>
    <row r="333" spans="1:12" x14ac:dyDescent="0.25">
      <c r="A333" s="10" t="s">
        <v>27</v>
      </c>
      <c r="B333" s="57">
        <v>30</v>
      </c>
      <c r="C333" s="58"/>
      <c r="D333" s="58"/>
      <c r="E333" s="59"/>
      <c r="F333" s="57">
        <v>40</v>
      </c>
      <c r="G333" s="58"/>
      <c r="H333" s="58"/>
      <c r="I333" s="59"/>
      <c r="J333" s="34"/>
      <c r="K333" s="34"/>
      <c r="L333" s="34"/>
    </row>
    <row r="334" spans="1:12" x14ac:dyDescent="0.25">
      <c r="A334" s="10" t="s">
        <v>22</v>
      </c>
      <c r="B334" s="57">
        <v>40</v>
      </c>
      <c r="C334" s="58"/>
      <c r="D334" s="58"/>
      <c r="E334" s="59"/>
      <c r="F334" s="57">
        <v>45</v>
      </c>
      <c r="G334" s="58"/>
      <c r="H334" s="58"/>
      <c r="I334" s="59"/>
      <c r="J334" s="34"/>
      <c r="K334" s="34"/>
      <c r="L334" s="34"/>
    </row>
    <row r="335" spans="1:12" x14ac:dyDescent="0.25">
      <c r="A335" s="10" t="s">
        <v>133</v>
      </c>
      <c r="B335" s="57">
        <v>200</v>
      </c>
      <c r="C335" s="58"/>
      <c r="D335" s="58"/>
      <c r="E335" s="59"/>
      <c r="F335" s="57">
        <v>200</v>
      </c>
      <c r="G335" s="58"/>
      <c r="H335" s="58"/>
      <c r="I335" s="59"/>
      <c r="J335" s="34"/>
      <c r="K335" s="34"/>
      <c r="L335" s="34"/>
    </row>
    <row r="336" spans="1:12" ht="15.75" x14ac:dyDescent="0.25">
      <c r="A336" s="107" t="s">
        <v>4</v>
      </c>
      <c r="B336" s="3" t="s">
        <v>5</v>
      </c>
      <c r="C336" s="4" t="s">
        <v>6</v>
      </c>
      <c r="D336" s="4" t="s">
        <v>7</v>
      </c>
      <c r="E336" s="5" t="s">
        <v>9</v>
      </c>
      <c r="F336" s="3" t="s">
        <v>5</v>
      </c>
      <c r="G336" s="4" t="s">
        <v>6</v>
      </c>
      <c r="H336" s="4" t="s">
        <v>7</v>
      </c>
      <c r="I336" s="5" t="s">
        <v>9</v>
      </c>
      <c r="J336" s="34"/>
      <c r="K336" s="34"/>
      <c r="L336" s="34"/>
    </row>
    <row r="337" spans="1:12" ht="15.75" x14ac:dyDescent="0.25">
      <c r="A337" s="108"/>
      <c r="B337" s="3">
        <v>26.19</v>
      </c>
      <c r="C337" s="22">
        <v>21.67</v>
      </c>
      <c r="D337" s="22">
        <v>114.86</v>
      </c>
      <c r="E337" s="5">
        <f>D337*4+C337*9+B337*4</f>
        <v>759.23</v>
      </c>
      <c r="F337" s="3">
        <v>31.79</v>
      </c>
      <c r="G337" s="22">
        <v>25.36</v>
      </c>
      <c r="H337" s="22">
        <v>128.41</v>
      </c>
      <c r="I337" s="5">
        <f>H337*4+G337*9+F337*4</f>
        <v>869.04</v>
      </c>
      <c r="J337" s="34"/>
      <c r="K337" s="34"/>
      <c r="L337" s="34"/>
    </row>
    <row r="338" spans="1:12" ht="15.75" x14ac:dyDescent="0.25">
      <c r="A338" s="28" t="s">
        <v>10</v>
      </c>
      <c r="B338" s="80">
        <f>E337*100/2200</f>
        <v>34.510454545454543</v>
      </c>
      <c r="C338" s="81"/>
      <c r="D338" s="81"/>
      <c r="E338" s="82"/>
      <c r="F338" s="80">
        <f>I337*100/2700</f>
        <v>32.186666666666667</v>
      </c>
      <c r="G338" s="81"/>
      <c r="H338" s="81"/>
      <c r="I338" s="82"/>
      <c r="J338" s="34"/>
      <c r="K338" s="34"/>
      <c r="L338" s="34"/>
    </row>
    <row r="339" spans="1:12" ht="18.75" x14ac:dyDescent="0.25">
      <c r="A339" s="36" t="s">
        <v>33</v>
      </c>
      <c r="B339" s="37"/>
      <c r="C339" s="37"/>
      <c r="D339" s="37"/>
      <c r="E339" s="38"/>
      <c r="F339" s="37"/>
      <c r="G339" s="37"/>
      <c r="H339" s="37"/>
      <c r="I339" s="38"/>
      <c r="J339" s="34"/>
      <c r="K339" s="34"/>
      <c r="L339" s="34"/>
    </row>
    <row r="340" spans="1:12" x14ac:dyDescent="0.25">
      <c r="A340" s="17" t="s">
        <v>134</v>
      </c>
      <c r="B340" s="57">
        <v>115</v>
      </c>
      <c r="C340" s="58"/>
      <c r="D340" s="58"/>
      <c r="E340" s="59"/>
      <c r="F340" s="57">
        <v>150</v>
      </c>
      <c r="G340" s="58"/>
      <c r="H340" s="58"/>
      <c r="I340" s="59"/>
      <c r="J340" s="34"/>
      <c r="K340" s="34"/>
      <c r="L340" s="34"/>
    </row>
    <row r="341" spans="1:12" x14ac:dyDescent="0.25">
      <c r="A341" s="49" t="s">
        <v>139</v>
      </c>
      <c r="B341" s="57">
        <v>17</v>
      </c>
      <c r="C341" s="58"/>
      <c r="D341" s="58"/>
      <c r="E341" s="59"/>
      <c r="F341" s="57">
        <v>20</v>
      </c>
      <c r="G341" s="58"/>
      <c r="H341" s="58"/>
      <c r="I341" s="59"/>
      <c r="J341" s="34"/>
      <c r="K341" s="34"/>
      <c r="L341" s="34"/>
    </row>
    <row r="342" spans="1:12" x14ac:dyDescent="0.25">
      <c r="A342" s="18" t="s">
        <v>37</v>
      </c>
      <c r="B342" s="57" t="s">
        <v>96</v>
      </c>
      <c r="C342" s="58"/>
      <c r="D342" s="58"/>
      <c r="E342" s="59"/>
      <c r="F342" s="57">
        <v>10</v>
      </c>
      <c r="G342" s="58"/>
      <c r="H342" s="58"/>
      <c r="I342" s="59"/>
      <c r="J342" s="34"/>
      <c r="K342" s="34"/>
      <c r="L342" s="34"/>
    </row>
    <row r="343" spans="1:12" x14ac:dyDescent="0.25">
      <c r="A343" s="18" t="s">
        <v>67</v>
      </c>
      <c r="B343" s="57">
        <v>200</v>
      </c>
      <c r="C343" s="58"/>
      <c r="D343" s="58"/>
      <c r="E343" s="59"/>
      <c r="F343" s="57">
        <v>200</v>
      </c>
      <c r="G343" s="58"/>
      <c r="H343" s="58"/>
      <c r="I343" s="59"/>
      <c r="J343" s="34"/>
      <c r="K343" s="34"/>
      <c r="L343" s="34"/>
    </row>
    <row r="344" spans="1:12" ht="15.75" x14ac:dyDescent="0.25">
      <c r="A344" s="107" t="s">
        <v>34</v>
      </c>
      <c r="B344" s="3" t="s">
        <v>5</v>
      </c>
      <c r="C344" s="4" t="s">
        <v>6</v>
      </c>
      <c r="D344" s="4" t="s">
        <v>7</v>
      </c>
      <c r="E344" s="5" t="s">
        <v>9</v>
      </c>
      <c r="F344" s="3" t="s">
        <v>5</v>
      </c>
      <c r="G344" s="4" t="s">
        <v>6</v>
      </c>
      <c r="H344" s="4" t="s">
        <v>7</v>
      </c>
      <c r="I344" s="5" t="s">
        <v>9</v>
      </c>
      <c r="J344" s="34"/>
      <c r="K344" s="34"/>
      <c r="L344" s="34"/>
    </row>
    <row r="345" spans="1:12" ht="16.5" thickBot="1" x14ac:dyDescent="0.3">
      <c r="A345" s="118"/>
      <c r="B345" s="19">
        <v>3.51</v>
      </c>
      <c r="C345" s="20">
        <v>12.46</v>
      </c>
      <c r="D345" s="20">
        <v>41.27</v>
      </c>
      <c r="E345" s="5">
        <f>D345*4+C345*9+B345*4</f>
        <v>291.26000000000005</v>
      </c>
      <c r="F345" s="19">
        <v>4.42</v>
      </c>
      <c r="G345" s="20">
        <v>15.74</v>
      </c>
      <c r="H345" s="20">
        <v>56.44</v>
      </c>
      <c r="I345" s="5">
        <f>H345*4+G345*9+F345*4</f>
        <v>385.09999999999997</v>
      </c>
      <c r="J345" s="34"/>
      <c r="K345" s="34"/>
      <c r="L345" s="34"/>
    </row>
    <row r="346" spans="1:12" ht="15.75" x14ac:dyDescent="0.25">
      <c r="A346" s="6" t="s">
        <v>10</v>
      </c>
      <c r="B346" s="60">
        <f>E345*100/2200</f>
        <v>13.23909090909091</v>
      </c>
      <c r="C346" s="61"/>
      <c r="D346" s="61"/>
      <c r="E346" s="62"/>
      <c r="F346" s="60">
        <f>I345*100/2700</f>
        <v>14.262962962962963</v>
      </c>
      <c r="G346" s="61"/>
      <c r="H346" s="61"/>
      <c r="I346" s="62"/>
      <c r="J346" s="34"/>
      <c r="K346" s="34"/>
      <c r="L346" s="34"/>
    </row>
    <row r="347" spans="1:12" ht="15.75" x14ac:dyDescent="0.25">
      <c r="A347" s="107" t="s">
        <v>35</v>
      </c>
      <c r="B347" s="3" t="s">
        <v>5</v>
      </c>
      <c r="C347" s="4" t="s">
        <v>6</v>
      </c>
      <c r="D347" s="4" t="s">
        <v>7</v>
      </c>
      <c r="E347" s="5" t="s">
        <v>9</v>
      </c>
      <c r="F347" s="3" t="s">
        <v>5</v>
      </c>
      <c r="G347" s="4" t="s">
        <v>6</v>
      </c>
      <c r="H347" s="4" t="s">
        <v>7</v>
      </c>
      <c r="I347" s="5" t="s">
        <v>9</v>
      </c>
      <c r="J347" s="34"/>
      <c r="K347" s="34"/>
      <c r="L347" s="34"/>
    </row>
    <row r="348" spans="1:12" ht="15.75" x14ac:dyDescent="0.25">
      <c r="A348" s="108"/>
      <c r="B348" s="3">
        <f t="shared" ref="B348:I348" si="9">B345+B337+B325</f>
        <v>56.02</v>
      </c>
      <c r="C348" s="3">
        <f t="shared" si="9"/>
        <v>53.800000000000004</v>
      </c>
      <c r="D348" s="3">
        <f t="shared" si="9"/>
        <v>217.17</v>
      </c>
      <c r="E348" s="3">
        <f t="shared" si="9"/>
        <v>1576.96</v>
      </c>
      <c r="F348" s="3">
        <f t="shared" si="9"/>
        <v>64.31</v>
      </c>
      <c r="G348" s="3">
        <f t="shared" si="9"/>
        <v>61.93</v>
      </c>
      <c r="H348" s="3">
        <f t="shared" si="9"/>
        <v>250.68</v>
      </c>
      <c r="I348" s="3">
        <f t="shared" si="9"/>
        <v>1817.33</v>
      </c>
      <c r="J348" s="34"/>
      <c r="K348" s="51"/>
      <c r="L348" s="34"/>
    </row>
    <row r="349" spans="1:12" ht="16.5" thickBot="1" x14ac:dyDescent="0.3">
      <c r="A349" s="7" t="s">
        <v>36</v>
      </c>
      <c r="B349" s="8">
        <v>14.22</v>
      </c>
      <c r="C349" s="9">
        <f>(C348*9/E348*100)-0.01</f>
        <v>30.694646915584414</v>
      </c>
      <c r="D349" s="9">
        <f>D348*4/E348*100</f>
        <v>55.085734577922075</v>
      </c>
      <c r="E349" s="11"/>
      <c r="F349" s="8">
        <v>14.16</v>
      </c>
      <c r="G349" s="9">
        <f>(G348*9/I348*100)-0.01</f>
        <v>30.659718763240576</v>
      </c>
      <c r="H349" s="9">
        <f>H348*4/I348*100</f>
        <v>55.175449698183598</v>
      </c>
      <c r="I349" s="11"/>
      <c r="J349" s="34"/>
      <c r="K349" s="51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5.75" x14ac:dyDescent="0.25">
      <c r="A351" s="2" t="s">
        <v>32</v>
      </c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5.75" x14ac:dyDescent="0.25">
      <c r="A352" s="2" t="s">
        <v>75</v>
      </c>
      <c r="B352" s="2"/>
      <c r="C352" s="2"/>
      <c r="D352" s="2"/>
      <c r="E352" s="2"/>
      <c r="F352" s="34"/>
      <c r="G352" s="34"/>
      <c r="H352" s="34"/>
      <c r="I352" s="34"/>
      <c r="J352" s="34"/>
      <c r="K352" s="34"/>
      <c r="L352" s="34"/>
    </row>
    <row r="353" spans="1:12" ht="15.75" x14ac:dyDescent="0.25">
      <c r="A353" s="31" t="s">
        <v>76</v>
      </c>
      <c r="B353" s="2"/>
      <c r="C353" s="2"/>
      <c r="D353" s="2"/>
      <c r="E353" s="2"/>
      <c r="F353" s="34"/>
      <c r="G353" s="34"/>
      <c r="H353" s="34"/>
      <c r="I353" s="34"/>
      <c r="J353" s="34"/>
      <c r="K353" s="34"/>
      <c r="L353" s="34"/>
    </row>
    <row r="354" spans="1:12" ht="15.75" x14ac:dyDescent="0.25">
      <c r="A354" s="31" t="s">
        <v>77</v>
      </c>
      <c r="B354" s="2"/>
      <c r="C354" s="2"/>
      <c r="D354" s="2"/>
      <c r="E354" s="2"/>
      <c r="F354" s="34"/>
      <c r="G354" s="34"/>
      <c r="H354" s="34"/>
      <c r="I354" s="34"/>
      <c r="J354" s="34"/>
      <c r="K354" s="34"/>
      <c r="L354" s="34"/>
    </row>
    <row r="355" spans="1:12" ht="15.75" x14ac:dyDescent="0.25">
      <c r="A355" s="31" t="s">
        <v>78</v>
      </c>
      <c r="B355" s="2"/>
      <c r="C355" s="2"/>
      <c r="D355" s="2"/>
      <c r="E355" s="2"/>
      <c r="F355" s="34"/>
      <c r="G355" s="34"/>
      <c r="H355" s="34"/>
      <c r="I355" s="34"/>
      <c r="J355" s="34"/>
      <c r="K355" s="34"/>
      <c r="L355" s="34"/>
    </row>
    <row r="356" spans="1:12" ht="15.75" x14ac:dyDescent="0.25">
      <c r="A356" s="31" t="s">
        <v>79</v>
      </c>
      <c r="B356" s="2"/>
      <c r="C356" s="2"/>
      <c r="D356" s="2"/>
      <c r="E356" s="2"/>
      <c r="F356" s="34"/>
      <c r="G356" s="34"/>
      <c r="H356" s="34"/>
      <c r="I356" s="34"/>
      <c r="J356" s="34"/>
      <c r="K356" s="34"/>
      <c r="L356" s="34"/>
    </row>
    <row r="357" spans="1:12" ht="33" customHeight="1" x14ac:dyDescent="0.25">
      <c r="A357" s="74" t="s">
        <v>160</v>
      </c>
      <c r="B357" s="74"/>
      <c r="C357" s="74"/>
      <c r="D357" s="74"/>
      <c r="E357" s="74"/>
      <c r="F357" s="74"/>
      <c r="G357" s="74"/>
      <c r="H357" s="74"/>
      <c r="I357" s="74"/>
      <c r="J357" s="34"/>
      <c r="K357" s="34"/>
      <c r="L357" s="34"/>
    </row>
    <row r="358" spans="1:12" ht="15.75" x14ac:dyDescent="0.25">
      <c r="A358" s="31"/>
      <c r="B358" s="2"/>
      <c r="C358" s="2"/>
      <c r="D358" s="2"/>
      <c r="E358" s="2"/>
      <c r="F358" s="34"/>
      <c r="G358" s="34"/>
      <c r="H358" s="34"/>
      <c r="I358" s="34"/>
      <c r="J358" s="34"/>
      <c r="K358" s="34"/>
      <c r="L358" s="34"/>
    </row>
    <row r="359" spans="1:12" ht="15.75" x14ac:dyDescent="0.25">
      <c r="A359" s="2"/>
      <c r="B359" s="2"/>
      <c r="C359" s="2"/>
      <c r="D359" s="2"/>
      <c r="E359" s="2"/>
      <c r="F359" s="34"/>
      <c r="G359" s="34"/>
      <c r="H359" s="34"/>
      <c r="I359" s="34"/>
      <c r="J359" s="34"/>
      <c r="K359" s="34"/>
      <c r="L359" s="34"/>
    </row>
    <row r="360" spans="1:12" ht="15.75" x14ac:dyDescent="0.25">
      <c r="A360" s="2"/>
      <c r="B360" s="2"/>
      <c r="C360" s="2"/>
      <c r="D360" s="2"/>
      <c r="E360" s="2"/>
      <c r="F360" s="34"/>
      <c r="G360" s="34"/>
      <c r="H360" s="34"/>
      <c r="I360" s="34"/>
      <c r="J360" s="34"/>
      <c r="K360" s="34"/>
      <c r="L360" s="34"/>
    </row>
    <row r="361" spans="1:12" ht="15.75" x14ac:dyDescent="0.25">
      <c r="A361" s="2" t="s">
        <v>12</v>
      </c>
      <c r="B361" s="117" t="s">
        <v>140</v>
      </c>
      <c r="C361" s="117"/>
      <c r="D361" s="117"/>
      <c r="E361" s="117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5.75" x14ac:dyDescent="0.25">
      <c r="A363" s="2" t="s">
        <v>142</v>
      </c>
      <c r="B363" s="119" t="s">
        <v>143</v>
      </c>
      <c r="C363" s="119"/>
      <c r="D363" s="119"/>
      <c r="E363" s="119"/>
      <c r="F363" s="34"/>
      <c r="G363" s="34"/>
      <c r="H363" s="34"/>
      <c r="I363" s="34"/>
      <c r="J363" s="34"/>
      <c r="K363" s="34"/>
      <c r="L363" s="34"/>
    </row>
  </sheetData>
  <mergeCells count="456">
    <mergeCell ref="B363:E363"/>
    <mergeCell ref="B183:E184"/>
    <mergeCell ref="F183:I184"/>
    <mergeCell ref="B321:E322"/>
    <mergeCell ref="F321:I322"/>
    <mergeCell ref="B255:E256"/>
    <mergeCell ref="F255:I256"/>
    <mergeCell ref="B240:E241"/>
    <mergeCell ref="F240:I241"/>
    <mergeCell ref="B332:E332"/>
    <mergeCell ref="B268:E268"/>
    <mergeCell ref="F268:I268"/>
    <mergeCell ref="F290:I290"/>
    <mergeCell ref="F342:I342"/>
    <mergeCell ref="B342:E342"/>
    <mergeCell ref="F218:I218"/>
    <mergeCell ref="B326:E326"/>
    <mergeCell ref="B284:E284"/>
    <mergeCell ref="B285:E285"/>
    <mergeCell ref="B287:E287"/>
    <mergeCell ref="B288:E288"/>
    <mergeCell ref="B297:E297"/>
    <mergeCell ref="B330:E330"/>
    <mergeCell ref="F219:I219"/>
    <mergeCell ref="B269:E269"/>
    <mergeCell ref="B272:E272"/>
    <mergeCell ref="B289:E289"/>
    <mergeCell ref="B307:E307"/>
    <mergeCell ref="F220:I220"/>
    <mergeCell ref="F221:I221"/>
    <mergeCell ref="F222:I222"/>
    <mergeCell ref="B221:E221"/>
    <mergeCell ref="B231:E231"/>
    <mergeCell ref="B233:E233"/>
    <mergeCell ref="B232:E232"/>
    <mergeCell ref="B227:E227"/>
    <mergeCell ref="B220:E220"/>
    <mergeCell ref="F232:I232"/>
    <mergeCell ref="F233:I233"/>
    <mergeCell ref="B329:E329"/>
    <mergeCell ref="F329:I329"/>
    <mergeCell ref="B215:E215"/>
    <mergeCell ref="B189:E189"/>
    <mergeCell ref="B203:E203"/>
    <mergeCell ref="B197:E197"/>
    <mergeCell ref="B200:E200"/>
    <mergeCell ref="B206:E206"/>
    <mergeCell ref="B346:E346"/>
    <mergeCell ref="F200:I200"/>
    <mergeCell ref="F203:I203"/>
    <mergeCell ref="F205:I205"/>
    <mergeCell ref="F206:I206"/>
    <mergeCell ref="F209:I209"/>
    <mergeCell ref="F214:I214"/>
    <mergeCell ref="F215:I215"/>
    <mergeCell ref="F217:I217"/>
    <mergeCell ref="F189:I189"/>
    <mergeCell ref="F191:I191"/>
    <mergeCell ref="F192:I192"/>
    <mergeCell ref="F193:I193"/>
    <mergeCell ref="F194:I194"/>
    <mergeCell ref="F195:I195"/>
    <mergeCell ref="F196:I196"/>
    <mergeCell ref="A347:A348"/>
    <mergeCell ref="B33:E33"/>
    <mergeCell ref="B340:E340"/>
    <mergeCell ref="B343:E343"/>
    <mergeCell ref="A344:A345"/>
    <mergeCell ref="A53:A54"/>
    <mergeCell ref="B55:E55"/>
    <mergeCell ref="B57:E57"/>
    <mergeCell ref="B58:E58"/>
    <mergeCell ref="B59:E59"/>
    <mergeCell ref="B60:E60"/>
    <mergeCell ref="B61:E61"/>
    <mergeCell ref="A66:A67"/>
    <mergeCell ref="B62:E62"/>
    <mergeCell ref="B68:E68"/>
    <mergeCell ref="B71:E71"/>
    <mergeCell ref="B182:E182"/>
    <mergeCell ref="A201:A202"/>
    <mergeCell ref="B185:E185"/>
    <mergeCell ref="A123:A124"/>
    <mergeCell ref="B125:E125"/>
    <mergeCell ref="B127:E127"/>
    <mergeCell ref="B134:E134"/>
    <mergeCell ref="B170:E170"/>
    <mergeCell ref="B317:E317"/>
    <mergeCell ref="B318:E318"/>
    <mergeCell ref="B320:E320"/>
    <mergeCell ref="B323:E323"/>
    <mergeCell ref="B305:E305"/>
    <mergeCell ref="B265:E265"/>
    <mergeCell ref="B35:E35"/>
    <mergeCell ref="A36:A37"/>
    <mergeCell ref="B38:E38"/>
    <mergeCell ref="A39:A40"/>
    <mergeCell ref="B64:E64"/>
    <mergeCell ref="B65:E65"/>
    <mergeCell ref="B87:E87"/>
    <mergeCell ref="A210:A211"/>
    <mergeCell ref="B217:E217"/>
    <mergeCell ref="B219:E219"/>
    <mergeCell ref="B80:E80"/>
    <mergeCell ref="B83:E83"/>
    <mergeCell ref="B81:E81"/>
    <mergeCell ref="B46:E46"/>
    <mergeCell ref="B267:E267"/>
    <mergeCell ref="B254:E254"/>
    <mergeCell ref="B257:E257"/>
    <mergeCell ref="B262:E262"/>
    <mergeCell ref="B168:E168"/>
    <mergeCell ref="B152:E152"/>
    <mergeCell ref="A154:A155"/>
    <mergeCell ref="B163:E163"/>
    <mergeCell ref="B165:E165"/>
    <mergeCell ref="B9:E9"/>
    <mergeCell ref="A29:A30"/>
    <mergeCell ref="B31:E31"/>
    <mergeCell ref="B266:E266"/>
    <mergeCell ref="B264:E264"/>
    <mergeCell ref="A207:A208"/>
    <mergeCell ref="B205:E205"/>
    <mergeCell ref="B194:E194"/>
    <mergeCell ref="B214:E214"/>
    <mergeCell ref="B196:E196"/>
    <mergeCell ref="B191:E191"/>
    <mergeCell ref="B179:E179"/>
    <mergeCell ref="B149:E149"/>
    <mergeCell ref="B151:E151"/>
    <mergeCell ref="B171:E171"/>
    <mergeCell ref="B174:E174"/>
    <mergeCell ref="B209:E209"/>
    <mergeCell ref="A166:A167"/>
    <mergeCell ref="A187:A188"/>
    <mergeCell ref="A175:A176"/>
    <mergeCell ref="B180:E180"/>
    <mergeCell ref="B192:E192"/>
    <mergeCell ref="B193:E193"/>
    <mergeCell ref="B195:E195"/>
    <mergeCell ref="A172:A173"/>
    <mergeCell ref="B153:E153"/>
    <mergeCell ref="B158:E158"/>
    <mergeCell ref="B159:E159"/>
    <mergeCell ref="B156:E156"/>
    <mergeCell ref="A223:A224"/>
    <mergeCell ref="B225:E225"/>
    <mergeCell ref="B222:E222"/>
    <mergeCell ref="B242:E242"/>
    <mergeCell ref="B228:E228"/>
    <mergeCell ref="B229:E229"/>
    <mergeCell ref="B230:E230"/>
    <mergeCell ref="B263:E263"/>
    <mergeCell ref="A246:A247"/>
    <mergeCell ref="B234:E234"/>
    <mergeCell ref="B250:E250"/>
    <mergeCell ref="B237:E237"/>
    <mergeCell ref="B260:E260"/>
    <mergeCell ref="A258:A259"/>
    <mergeCell ref="B251:E251"/>
    <mergeCell ref="B253:E253"/>
    <mergeCell ref="A243:A244"/>
    <mergeCell ref="B245:E245"/>
    <mergeCell ref="B129:E129"/>
    <mergeCell ref="B132:E132"/>
    <mergeCell ref="B128:E128"/>
    <mergeCell ref="B143:E143"/>
    <mergeCell ref="A144:A145"/>
    <mergeCell ref="B148:E148"/>
    <mergeCell ref="B140:E140"/>
    <mergeCell ref="B131:E131"/>
    <mergeCell ref="B133:E133"/>
    <mergeCell ref="B137:E137"/>
    <mergeCell ref="A310:A311"/>
    <mergeCell ref="B312:E312"/>
    <mergeCell ref="B291:E291"/>
    <mergeCell ref="B296:E296"/>
    <mergeCell ref="B302:E302"/>
    <mergeCell ref="A303:A304"/>
    <mergeCell ref="A270:A271"/>
    <mergeCell ref="A280:A281"/>
    <mergeCell ref="A313:A314"/>
    <mergeCell ref="A292:A293"/>
    <mergeCell ref="B294:E294"/>
    <mergeCell ref="B274:E274"/>
    <mergeCell ref="B308:E308"/>
    <mergeCell ref="B309:E309"/>
    <mergeCell ref="B275:E275"/>
    <mergeCell ref="B276:E276"/>
    <mergeCell ref="A277:A278"/>
    <mergeCell ref="B298:E298"/>
    <mergeCell ref="B299:E299"/>
    <mergeCell ref="B301:E301"/>
    <mergeCell ref="B279:E279"/>
    <mergeCell ref="B361:E361"/>
    <mergeCell ref="B70:E70"/>
    <mergeCell ref="B72:E72"/>
    <mergeCell ref="A73:A74"/>
    <mergeCell ref="B75:E75"/>
    <mergeCell ref="A76:A77"/>
    <mergeCell ref="B104:E104"/>
    <mergeCell ref="B107:E107"/>
    <mergeCell ref="A108:A109"/>
    <mergeCell ref="B110:E110"/>
    <mergeCell ref="A111:A112"/>
    <mergeCell ref="B139:E139"/>
    <mergeCell ref="B186:E186"/>
    <mergeCell ref="A141:A142"/>
    <mergeCell ref="B239:E239"/>
    <mergeCell ref="A235:A236"/>
    <mergeCell ref="B333:E333"/>
    <mergeCell ref="B335:E335"/>
    <mergeCell ref="B341:E341"/>
    <mergeCell ref="B102:E102"/>
    <mergeCell ref="B328:E328"/>
    <mergeCell ref="A324:A325"/>
    <mergeCell ref="B331:E331"/>
    <mergeCell ref="B198:E198"/>
    <mergeCell ref="B27:E27"/>
    <mergeCell ref="B28:E28"/>
    <mergeCell ref="B34:E34"/>
    <mergeCell ref="B51:E51"/>
    <mergeCell ref="A100:A101"/>
    <mergeCell ref="B122:E122"/>
    <mergeCell ref="B92:E92"/>
    <mergeCell ref="B94:E94"/>
    <mergeCell ref="B95:E95"/>
    <mergeCell ref="B118:E118"/>
    <mergeCell ref="B97:E97"/>
    <mergeCell ref="B98:E98"/>
    <mergeCell ref="B121:E121"/>
    <mergeCell ref="B90:E90"/>
    <mergeCell ref="B93:E93"/>
    <mergeCell ref="B84:E85"/>
    <mergeCell ref="B49:E50"/>
    <mergeCell ref="A84:A85"/>
    <mergeCell ref="B105:E105"/>
    <mergeCell ref="B26:E26"/>
    <mergeCell ref="B21:E21"/>
    <mergeCell ref="B23:E23"/>
    <mergeCell ref="B10:E10"/>
    <mergeCell ref="B12:E12"/>
    <mergeCell ref="B15:E15"/>
    <mergeCell ref="A16:A17"/>
    <mergeCell ref="B18:E18"/>
    <mergeCell ref="B20:E20"/>
    <mergeCell ref="B13:E13"/>
    <mergeCell ref="B14:E14"/>
    <mergeCell ref="F9:I9"/>
    <mergeCell ref="F10:I10"/>
    <mergeCell ref="F12:I12"/>
    <mergeCell ref="F13:I13"/>
    <mergeCell ref="F14:I14"/>
    <mergeCell ref="F15:I15"/>
    <mergeCell ref="B334:E334"/>
    <mergeCell ref="A336:A337"/>
    <mergeCell ref="B338:E338"/>
    <mergeCell ref="B99:E99"/>
    <mergeCell ref="B161:E161"/>
    <mergeCell ref="B162:E162"/>
    <mergeCell ref="B160:E160"/>
    <mergeCell ref="B96:E96"/>
    <mergeCell ref="B120:E120"/>
    <mergeCell ref="A135:A136"/>
    <mergeCell ref="B115:E115"/>
    <mergeCell ref="B116:E116"/>
    <mergeCell ref="A88:A89"/>
    <mergeCell ref="B43:E43"/>
    <mergeCell ref="B44:E44"/>
    <mergeCell ref="B52:E52"/>
    <mergeCell ref="B24:E24"/>
    <mergeCell ref="F18:I18"/>
    <mergeCell ref="F20:I20"/>
    <mergeCell ref="F21:I21"/>
    <mergeCell ref="F23:I23"/>
    <mergeCell ref="F24:I24"/>
    <mergeCell ref="F26:I26"/>
    <mergeCell ref="F27:I27"/>
    <mergeCell ref="F28:I28"/>
    <mergeCell ref="F31:I31"/>
    <mergeCell ref="F25:I25"/>
    <mergeCell ref="F33:I33"/>
    <mergeCell ref="F34:I34"/>
    <mergeCell ref="F35:I35"/>
    <mergeCell ref="F38:I38"/>
    <mergeCell ref="F43:I43"/>
    <mergeCell ref="F44:I44"/>
    <mergeCell ref="F46:I46"/>
    <mergeCell ref="F47:I47"/>
    <mergeCell ref="F48:I48"/>
    <mergeCell ref="F49:I50"/>
    <mergeCell ref="F51:I51"/>
    <mergeCell ref="F52:I52"/>
    <mergeCell ref="F55:I55"/>
    <mergeCell ref="F57:I57"/>
    <mergeCell ref="F58:I58"/>
    <mergeCell ref="F59:I59"/>
    <mergeCell ref="F60:I60"/>
    <mergeCell ref="F61:I61"/>
    <mergeCell ref="F62:I62"/>
    <mergeCell ref="F83:I83"/>
    <mergeCell ref="F87:I87"/>
    <mergeCell ref="F90:I90"/>
    <mergeCell ref="F92:I92"/>
    <mergeCell ref="F94:I94"/>
    <mergeCell ref="F95:I95"/>
    <mergeCell ref="F64:I64"/>
    <mergeCell ref="F65:I65"/>
    <mergeCell ref="F68:I68"/>
    <mergeCell ref="F70:I70"/>
    <mergeCell ref="F71:I71"/>
    <mergeCell ref="F72:I72"/>
    <mergeCell ref="F75:I75"/>
    <mergeCell ref="F80:I80"/>
    <mergeCell ref="F81:I81"/>
    <mergeCell ref="F93:I93"/>
    <mergeCell ref="F84:I85"/>
    <mergeCell ref="F86:I86"/>
    <mergeCell ref="F96:I96"/>
    <mergeCell ref="F97:I97"/>
    <mergeCell ref="F98:I98"/>
    <mergeCell ref="F99:I99"/>
    <mergeCell ref="F102:I102"/>
    <mergeCell ref="F104:I104"/>
    <mergeCell ref="F105:I105"/>
    <mergeCell ref="F107:I107"/>
    <mergeCell ref="F110:I110"/>
    <mergeCell ref="F106:I106"/>
    <mergeCell ref="F129:I129"/>
    <mergeCell ref="F131:I131"/>
    <mergeCell ref="F132:I132"/>
    <mergeCell ref="F133:I133"/>
    <mergeCell ref="F134:I134"/>
    <mergeCell ref="F137:I137"/>
    <mergeCell ref="F139:I139"/>
    <mergeCell ref="F115:I115"/>
    <mergeCell ref="F116:I116"/>
    <mergeCell ref="F118:I118"/>
    <mergeCell ref="F120:I120"/>
    <mergeCell ref="F121:I121"/>
    <mergeCell ref="F122:I122"/>
    <mergeCell ref="F125:I125"/>
    <mergeCell ref="F127:I127"/>
    <mergeCell ref="F128:I128"/>
    <mergeCell ref="F119:I119"/>
    <mergeCell ref="F130:I130"/>
    <mergeCell ref="F140:I140"/>
    <mergeCell ref="F143:I143"/>
    <mergeCell ref="F148:I148"/>
    <mergeCell ref="F149:I149"/>
    <mergeCell ref="F151:I151"/>
    <mergeCell ref="F152:I152"/>
    <mergeCell ref="F153:I153"/>
    <mergeCell ref="F156:I156"/>
    <mergeCell ref="F164:I164"/>
    <mergeCell ref="F197:I197"/>
    <mergeCell ref="F199:I199"/>
    <mergeCell ref="F198:I198"/>
    <mergeCell ref="F225:I225"/>
    <mergeCell ref="F227:I227"/>
    <mergeCell ref="F228:I228"/>
    <mergeCell ref="F229:I229"/>
    <mergeCell ref="F230:I230"/>
    <mergeCell ref="F231:I231"/>
    <mergeCell ref="F234:I234"/>
    <mergeCell ref="F237:I237"/>
    <mergeCell ref="F239:I239"/>
    <mergeCell ref="F242:I242"/>
    <mergeCell ref="F264:I264"/>
    <mergeCell ref="F265:I265"/>
    <mergeCell ref="F266:I266"/>
    <mergeCell ref="F267:I267"/>
    <mergeCell ref="F263:I263"/>
    <mergeCell ref="F269:I269"/>
    <mergeCell ref="F272:I272"/>
    <mergeCell ref="F274:I274"/>
    <mergeCell ref="F275:I275"/>
    <mergeCell ref="F245:I245"/>
    <mergeCell ref="F250:I250"/>
    <mergeCell ref="F251:I251"/>
    <mergeCell ref="F253:I253"/>
    <mergeCell ref="F254:I254"/>
    <mergeCell ref="F257:I257"/>
    <mergeCell ref="F260:I260"/>
    <mergeCell ref="F262:I262"/>
    <mergeCell ref="F276:I276"/>
    <mergeCell ref="F279:I279"/>
    <mergeCell ref="F284:I284"/>
    <mergeCell ref="F285:I285"/>
    <mergeCell ref="F287:I287"/>
    <mergeCell ref="F288:I288"/>
    <mergeCell ref="F289:I289"/>
    <mergeCell ref="F291:I291"/>
    <mergeCell ref="F294:I294"/>
    <mergeCell ref="F296:I296"/>
    <mergeCell ref="F297:I297"/>
    <mergeCell ref="F298:I298"/>
    <mergeCell ref="F299:I299"/>
    <mergeCell ref="F301:I301"/>
    <mergeCell ref="F302:I302"/>
    <mergeCell ref="F305:I305"/>
    <mergeCell ref="F307:I307"/>
    <mergeCell ref="F308:I308"/>
    <mergeCell ref="F334:I334"/>
    <mergeCell ref="F335:I335"/>
    <mergeCell ref="F338:I338"/>
    <mergeCell ref="F340:I340"/>
    <mergeCell ref="F341:I341"/>
    <mergeCell ref="F309:I309"/>
    <mergeCell ref="F312:I312"/>
    <mergeCell ref="F317:I317"/>
    <mergeCell ref="F318:I318"/>
    <mergeCell ref="F320:I320"/>
    <mergeCell ref="F323:I323"/>
    <mergeCell ref="F326:I326"/>
    <mergeCell ref="F328:I328"/>
    <mergeCell ref="F343:I343"/>
    <mergeCell ref="F346:I346"/>
    <mergeCell ref="A357:I357"/>
    <mergeCell ref="A6:I6"/>
    <mergeCell ref="G7:I7"/>
    <mergeCell ref="B47:E47"/>
    <mergeCell ref="B48:E48"/>
    <mergeCell ref="B63:E63"/>
    <mergeCell ref="B106:E106"/>
    <mergeCell ref="B119:E119"/>
    <mergeCell ref="B130:E130"/>
    <mergeCell ref="B164:E164"/>
    <mergeCell ref="B199:E199"/>
    <mergeCell ref="B218:E218"/>
    <mergeCell ref="B290:E290"/>
    <mergeCell ref="B300:E300"/>
    <mergeCell ref="F300:I300"/>
    <mergeCell ref="B25:E25"/>
    <mergeCell ref="F330:I330"/>
    <mergeCell ref="F331:I331"/>
    <mergeCell ref="F332:I332"/>
    <mergeCell ref="F333:I333"/>
    <mergeCell ref="F63:I63"/>
    <mergeCell ref="B86:E86"/>
    <mergeCell ref="F171:I171"/>
    <mergeCell ref="F174:I174"/>
    <mergeCell ref="F179:I179"/>
    <mergeCell ref="F180:I180"/>
    <mergeCell ref="F182:I182"/>
    <mergeCell ref="F185:I185"/>
    <mergeCell ref="F186:I186"/>
    <mergeCell ref="F158:I158"/>
    <mergeCell ref="F159:I159"/>
    <mergeCell ref="F160:I160"/>
    <mergeCell ref="F161:I161"/>
    <mergeCell ref="F162:I162"/>
    <mergeCell ref="F163:I163"/>
    <mergeCell ref="F165:I165"/>
    <mergeCell ref="F168:I168"/>
    <mergeCell ref="F170:I170"/>
  </mergeCells>
  <phoneticPr fontId="3" type="noConversion"/>
  <pageMargins left="0.31496062992125984" right="0.31496062992125984" top="0.15748031496062992" bottom="0.15748031496062992" header="0.31496062992125984" footer="0.31496062992125984"/>
  <pageSetup paperSize="9" scale="76" fitToHeight="0" orientation="portrait" r:id="rId1"/>
  <rowBreaks count="9" manualBreakCount="9">
    <brk id="41" max="16383" man="1"/>
    <brk id="78" max="16383" man="1"/>
    <brk id="113" max="16383" man="1"/>
    <brk id="146" max="16383" man="1"/>
    <brk id="177" max="16383" man="1"/>
    <brk id="212" max="16383" man="1"/>
    <brk id="248" max="16383" man="1"/>
    <brk id="282" max="16383" man="1"/>
    <brk id="3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3" sqref="B13"/>
    </sheetView>
  </sheetViews>
  <sheetFormatPr defaultRowHeight="15" x14ac:dyDescent="0.25"/>
  <sheetData>
    <row r="1" spans="1:2" x14ac:dyDescent="0.35">
      <c r="A1">
        <v>3</v>
      </c>
      <c r="B1">
        <v>2.99</v>
      </c>
    </row>
    <row r="2" spans="1:2" x14ac:dyDescent="0.35">
      <c r="A2">
        <v>3.14</v>
      </c>
      <c r="B2">
        <v>3.52</v>
      </c>
    </row>
    <row r="3" spans="1:2" x14ac:dyDescent="0.35">
      <c r="A3">
        <v>3.86</v>
      </c>
      <c r="B3">
        <v>3</v>
      </c>
    </row>
    <row r="4" spans="1:2" x14ac:dyDescent="0.35">
      <c r="A4">
        <v>3.57</v>
      </c>
      <c r="B4">
        <v>3.45</v>
      </c>
    </row>
    <row r="5" spans="1:2" x14ac:dyDescent="0.35">
      <c r="A5">
        <v>3.04</v>
      </c>
      <c r="B5">
        <v>3.1</v>
      </c>
    </row>
    <row r="6" spans="1:2" x14ac:dyDescent="0.35">
      <c r="A6">
        <v>3.8</v>
      </c>
      <c r="B6">
        <v>3.8</v>
      </c>
    </row>
    <row r="7" spans="1:2" x14ac:dyDescent="0.35">
      <c r="A7">
        <v>2.85</v>
      </c>
      <c r="B7">
        <v>2.94</v>
      </c>
    </row>
    <row r="8" spans="1:2" x14ac:dyDescent="0.35">
      <c r="A8">
        <v>3.29</v>
      </c>
      <c r="B8">
        <v>3.16</v>
      </c>
    </row>
    <row r="9" spans="1:2" x14ac:dyDescent="0.35">
      <c r="A9">
        <v>3.33</v>
      </c>
      <c r="B9">
        <v>3.44</v>
      </c>
    </row>
    <row r="10" spans="1:2" x14ac:dyDescent="0.35">
      <c r="A10">
        <v>3.12</v>
      </c>
      <c r="B10">
        <v>3.12</v>
      </c>
    </row>
    <row r="11" spans="1:2" x14ac:dyDescent="0.35">
      <c r="A11">
        <f>SUM(A1:A10)/10</f>
        <v>3.3</v>
      </c>
      <c r="B11">
        <f>SUM(B1:B10)/10</f>
        <v>3.2520000000000002</v>
      </c>
    </row>
    <row r="12" spans="1:2" x14ac:dyDescent="0.35">
      <c r="A12">
        <v>3.31</v>
      </c>
      <c r="B12" s="14">
        <f>A12-B11</f>
        <v>5.7999999999999829E-2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2023-11-30T11:38:57Z</cp:lastPrinted>
  <dcterms:created xsi:type="dcterms:W3CDTF">2016-05-30T07:08:58Z</dcterms:created>
  <dcterms:modified xsi:type="dcterms:W3CDTF">2023-11-30T11:41:26Z</dcterms:modified>
</cp:coreProperties>
</file>